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iam.myers\Google Drive\OXF\CÆSR\Equipment\Helium_ReturnLine\"/>
    </mc:Choice>
  </mc:AlternateContent>
  <bookViews>
    <workbookView xWindow="0" yWindow="0" windowWidth="5535" windowHeight="6945"/>
  </bookViews>
  <sheets>
    <sheet name="04_ju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K76" i="1"/>
  <c r="J76" i="1"/>
  <c r="I76" i="1"/>
  <c r="C76" i="1"/>
  <c r="M76" i="1" s="1"/>
  <c r="Q73" i="1"/>
  <c r="Q74" i="1"/>
  <c r="Q75" i="1"/>
  <c r="M75" i="1"/>
  <c r="M74" i="1"/>
  <c r="M73" i="1"/>
  <c r="P73" i="1"/>
  <c r="O73" i="1"/>
  <c r="O74" i="1"/>
  <c r="O75" i="1"/>
  <c r="M72" i="1"/>
  <c r="M71" i="1"/>
  <c r="M70" i="1"/>
  <c r="M69" i="1"/>
  <c r="L75" i="1"/>
  <c r="K75" i="1"/>
  <c r="J75" i="1"/>
  <c r="I75" i="1"/>
  <c r="C75" i="1"/>
  <c r="R73" i="1"/>
  <c r="L73" i="1"/>
  <c r="J73" i="1"/>
  <c r="I73" i="1"/>
  <c r="K73" i="1"/>
  <c r="C73" i="1"/>
  <c r="K72" i="1"/>
  <c r="C72" i="1"/>
  <c r="K71" i="1"/>
  <c r="C71" i="1"/>
  <c r="L74" i="1"/>
  <c r="K74" i="1"/>
  <c r="J74" i="1"/>
  <c r="I74" i="1"/>
  <c r="C74" i="1"/>
  <c r="L70" i="1"/>
  <c r="K70" i="1"/>
  <c r="J70" i="1"/>
  <c r="I70" i="1"/>
  <c r="C70" i="1"/>
  <c r="R69" i="1"/>
  <c r="L69" i="1"/>
  <c r="K69" i="1"/>
  <c r="J69" i="1"/>
  <c r="I69" i="1"/>
  <c r="C69" i="1"/>
  <c r="L68" i="1"/>
  <c r="K68" i="1"/>
  <c r="J68" i="1"/>
  <c r="I68" i="1"/>
  <c r="C68" i="1"/>
  <c r="L67" i="1"/>
  <c r="K67" i="1"/>
  <c r="J67" i="1"/>
  <c r="I67" i="1"/>
  <c r="C67" i="1"/>
  <c r="L66" i="1"/>
  <c r="K66" i="1"/>
  <c r="J66" i="1"/>
  <c r="I66" i="1"/>
  <c r="C66" i="1"/>
  <c r="L65" i="1"/>
  <c r="K65" i="1"/>
  <c r="J65" i="1"/>
  <c r="I65" i="1"/>
  <c r="C65" i="1"/>
  <c r="L64" i="1"/>
  <c r="K64" i="1"/>
  <c r="J64" i="1"/>
  <c r="I64" i="1"/>
  <c r="C64" i="1"/>
  <c r="R63" i="1"/>
  <c r="L63" i="1"/>
  <c r="K63" i="1"/>
  <c r="J63" i="1"/>
  <c r="I63" i="1"/>
  <c r="C63" i="1"/>
  <c r="M63" i="1" s="1"/>
  <c r="P76" i="1" l="1"/>
  <c r="N76" i="1"/>
  <c r="Q76" i="1"/>
  <c r="O76" i="1"/>
  <c r="N73" i="1"/>
  <c r="P75" i="1"/>
  <c r="N75" i="1"/>
  <c r="P72" i="1"/>
  <c r="P71" i="1"/>
  <c r="M68" i="1"/>
  <c r="O68" i="1" s="1"/>
  <c r="M66" i="1"/>
  <c r="O66" i="1" s="1"/>
  <c r="M64" i="1"/>
  <c r="P64" i="1" s="1"/>
  <c r="P74" i="1"/>
  <c r="N74" i="1"/>
  <c r="Q70" i="1"/>
  <c r="P70" i="1"/>
  <c r="O70" i="1"/>
  <c r="N70" i="1"/>
  <c r="O69" i="1"/>
  <c r="N69" i="1"/>
  <c r="P69" i="1"/>
  <c r="Q69" i="1"/>
  <c r="M67" i="1"/>
  <c r="O67" i="1" s="1"/>
  <c r="M65" i="1"/>
  <c r="P65" i="1" s="1"/>
  <c r="Q65" i="1"/>
  <c r="P63" i="1"/>
  <c r="O63" i="1"/>
  <c r="N63" i="1"/>
  <c r="Q63" i="1"/>
  <c r="R61" i="1"/>
  <c r="L62" i="1"/>
  <c r="K62" i="1"/>
  <c r="J62" i="1"/>
  <c r="I62" i="1"/>
  <c r="C62" i="1"/>
  <c r="M62" i="1" s="1"/>
  <c r="C61" i="1"/>
  <c r="I61" i="1"/>
  <c r="J61" i="1"/>
  <c r="K61" i="1"/>
  <c r="L61" i="1"/>
  <c r="P66" i="1" l="1"/>
  <c r="N66" i="1"/>
  <c r="Q66" i="1"/>
  <c r="Q64" i="1"/>
  <c r="N68" i="1"/>
  <c r="N64" i="1"/>
  <c r="Q68" i="1"/>
  <c r="O64" i="1"/>
  <c r="P68" i="1"/>
  <c r="P67" i="1"/>
  <c r="Q67" i="1"/>
  <c r="N67" i="1"/>
  <c r="N65" i="1"/>
  <c r="O65" i="1"/>
  <c r="Q62" i="1"/>
  <c r="P62" i="1"/>
  <c r="O62" i="1"/>
  <c r="N62" i="1"/>
  <c r="L60" i="1"/>
  <c r="K60" i="1"/>
  <c r="J60" i="1"/>
  <c r="I60" i="1"/>
  <c r="C60" i="1"/>
  <c r="M61" i="1" s="1"/>
  <c r="L59" i="1"/>
  <c r="K59" i="1"/>
  <c r="J59" i="1"/>
  <c r="I59" i="1"/>
  <c r="C59" i="1"/>
  <c r="R58" i="1"/>
  <c r="L58" i="1"/>
  <c r="K58" i="1"/>
  <c r="J58" i="1"/>
  <c r="I58" i="1"/>
  <c r="C58" i="1"/>
  <c r="L57" i="1"/>
  <c r="K57" i="1"/>
  <c r="J57" i="1"/>
  <c r="I57" i="1"/>
  <c r="C57" i="1"/>
  <c r="L56" i="1"/>
  <c r="K56" i="1"/>
  <c r="J56" i="1"/>
  <c r="I56" i="1"/>
  <c r="C56" i="1"/>
  <c r="M56" i="1" s="1"/>
  <c r="M55" i="1"/>
  <c r="P55" i="1" s="1"/>
  <c r="L55" i="1"/>
  <c r="K55" i="1"/>
  <c r="J55" i="1"/>
  <c r="I55" i="1"/>
  <c r="C55" i="1"/>
  <c r="L54" i="1"/>
  <c r="K54" i="1"/>
  <c r="J54" i="1"/>
  <c r="I54" i="1"/>
  <c r="C54" i="1"/>
  <c r="M54" i="1" s="1"/>
  <c r="P54" i="1" s="1"/>
  <c r="L53" i="1"/>
  <c r="K53" i="1"/>
  <c r="J53" i="1"/>
  <c r="I53" i="1"/>
  <c r="C53" i="1"/>
  <c r="L52" i="1"/>
  <c r="K52" i="1"/>
  <c r="J52" i="1"/>
  <c r="I52" i="1"/>
  <c r="C52" i="1"/>
  <c r="L51" i="1"/>
  <c r="K51" i="1"/>
  <c r="J51" i="1"/>
  <c r="I51" i="1"/>
  <c r="C51" i="1"/>
  <c r="O61" i="1" l="1"/>
  <c r="N61" i="1"/>
  <c r="Q61" i="1"/>
  <c r="M60" i="1"/>
  <c r="Q60" i="1" s="1"/>
  <c r="M52" i="1"/>
  <c r="Q52" i="1" s="1"/>
  <c r="M59" i="1"/>
  <c r="N59" i="1" s="1"/>
  <c r="P61" i="1"/>
  <c r="M57" i="1"/>
  <c r="P57" i="1" s="1"/>
  <c r="M53" i="1"/>
  <c r="O53" i="1" s="1"/>
  <c r="N60" i="1"/>
  <c r="P60" i="1"/>
  <c r="O60" i="1"/>
  <c r="M58" i="1"/>
  <c r="Q58" i="1" s="1"/>
  <c r="N58" i="1"/>
  <c r="O58" i="1"/>
  <c r="P58" i="1"/>
  <c r="Q56" i="1"/>
  <c r="P56" i="1"/>
  <c r="O56" i="1"/>
  <c r="N56" i="1"/>
  <c r="Q55" i="1"/>
  <c r="N55" i="1"/>
  <c r="O55" i="1"/>
  <c r="Q54" i="1"/>
  <c r="O54" i="1"/>
  <c r="N54" i="1"/>
  <c r="N52" i="1"/>
  <c r="O52" i="1"/>
  <c r="P52" i="1"/>
  <c r="Q59" i="1" l="1"/>
  <c r="O59" i="1"/>
  <c r="P59" i="1"/>
  <c r="P53" i="1"/>
  <c r="Q53" i="1"/>
  <c r="N53" i="1"/>
  <c r="Q57" i="1"/>
  <c r="N57" i="1"/>
  <c r="O57" i="1"/>
  <c r="L50" i="1"/>
  <c r="K50" i="1"/>
  <c r="J50" i="1"/>
  <c r="I50" i="1"/>
  <c r="C50" i="1"/>
  <c r="M51" i="1" l="1"/>
  <c r="O51" i="1" l="1"/>
  <c r="P51" i="1"/>
  <c r="N51" i="1"/>
  <c r="Q51" i="1"/>
  <c r="L49" i="1"/>
  <c r="K49" i="1"/>
  <c r="J49" i="1"/>
  <c r="I49" i="1"/>
  <c r="C49" i="1"/>
  <c r="L48" i="1"/>
  <c r="K48" i="1"/>
  <c r="J48" i="1"/>
  <c r="I48" i="1"/>
  <c r="C48" i="1"/>
  <c r="L47" i="1"/>
  <c r="K47" i="1"/>
  <c r="J47" i="1"/>
  <c r="I47" i="1"/>
  <c r="C47" i="1"/>
  <c r="M47" i="1" s="1"/>
  <c r="R26" i="1"/>
  <c r="R14" i="1"/>
  <c r="R36" i="1"/>
  <c r="R46" i="1"/>
  <c r="L46" i="1"/>
  <c r="K46" i="1"/>
  <c r="J46" i="1"/>
  <c r="I46" i="1"/>
  <c r="C46" i="1"/>
  <c r="L45" i="1"/>
  <c r="K45" i="1"/>
  <c r="J45" i="1"/>
  <c r="I45" i="1"/>
  <c r="C45" i="1"/>
  <c r="M45" i="1" s="1"/>
  <c r="L44" i="1"/>
  <c r="K44" i="1"/>
  <c r="J44" i="1"/>
  <c r="I44" i="1"/>
  <c r="C44" i="1"/>
  <c r="M46" i="1" l="1"/>
  <c r="Q46" i="1" s="1"/>
  <c r="M49" i="1"/>
  <c r="M50" i="1"/>
  <c r="P49" i="1"/>
  <c r="O49" i="1"/>
  <c r="N49" i="1"/>
  <c r="Q49" i="1"/>
  <c r="M48" i="1"/>
  <c r="Q48" i="1" s="1"/>
  <c r="N48" i="1"/>
  <c r="P48" i="1"/>
  <c r="O48" i="1"/>
  <c r="P47" i="1"/>
  <c r="N47" i="1"/>
  <c r="O47" i="1"/>
  <c r="Q47" i="1"/>
  <c r="N46" i="1"/>
  <c r="O46" i="1"/>
  <c r="P46" i="1"/>
  <c r="Q45" i="1"/>
  <c r="P45" i="1"/>
  <c r="O45" i="1"/>
  <c r="N45" i="1"/>
  <c r="L43" i="1"/>
  <c r="K43" i="1"/>
  <c r="J43" i="1"/>
  <c r="I43" i="1"/>
  <c r="C43" i="1"/>
  <c r="L42" i="1"/>
  <c r="K42" i="1"/>
  <c r="J42" i="1"/>
  <c r="I42" i="1"/>
  <c r="C42" i="1"/>
  <c r="L41" i="1"/>
  <c r="K41" i="1"/>
  <c r="J41" i="1"/>
  <c r="I41" i="1"/>
  <c r="C41" i="1"/>
  <c r="L40" i="1"/>
  <c r="K40" i="1"/>
  <c r="J40" i="1"/>
  <c r="I40" i="1"/>
  <c r="C40" i="1"/>
  <c r="L39" i="1"/>
  <c r="K39" i="1"/>
  <c r="J39" i="1"/>
  <c r="I39" i="1"/>
  <c r="C39" i="1"/>
  <c r="M40" i="1" l="1"/>
  <c r="Q40" i="1" s="1"/>
  <c r="M43" i="1"/>
  <c r="N43" i="1" s="1"/>
  <c r="M44" i="1"/>
  <c r="M41" i="1"/>
  <c r="P41" i="1" s="1"/>
  <c r="Q50" i="1"/>
  <c r="P50" i="1"/>
  <c r="O50" i="1"/>
  <c r="N50" i="1"/>
  <c r="M42" i="1"/>
  <c r="N42" i="1" s="1"/>
  <c r="Q43" i="1"/>
  <c r="P43" i="1"/>
  <c r="O43" i="1"/>
  <c r="N41" i="1"/>
  <c r="Q41" i="1"/>
  <c r="O41" i="1"/>
  <c r="N40" i="1"/>
  <c r="O40" i="1"/>
  <c r="P40" i="1"/>
  <c r="L38" i="1"/>
  <c r="K38" i="1"/>
  <c r="J38" i="1"/>
  <c r="I38" i="1"/>
  <c r="C38" i="1"/>
  <c r="L37" i="1"/>
  <c r="K37" i="1"/>
  <c r="J37" i="1"/>
  <c r="I37" i="1"/>
  <c r="C37" i="1"/>
  <c r="M37" i="1" s="1"/>
  <c r="N37" i="1" s="1"/>
  <c r="L36" i="1"/>
  <c r="K36" i="1"/>
  <c r="J36" i="1"/>
  <c r="I36" i="1"/>
  <c r="C36" i="1"/>
  <c r="M36" i="1" s="1"/>
  <c r="L35" i="1"/>
  <c r="K35" i="1"/>
  <c r="J35" i="1"/>
  <c r="I35" i="1"/>
  <c r="C35" i="1"/>
  <c r="L34" i="1"/>
  <c r="K34" i="1"/>
  <c r="J34" i="1"/>
  <c r="I34" i="1"/>
  <c r="C34" i="1"/>
  <c r="M35" i="1" s="1"/>
  <c r="P35" i="1" s="1"/>
  <c r="N1" i="1"/>
  <c r="N3" i="1" s="1"/>
  <c r="L33" i="1"/>
  <c r="K33" i="1"/>
  <c r="J33" i="1"/>
  <c r="I33" i="1"/>
  <c r="C33" i="1"/>
  <c r="L32" i="1"/>
  <c r="K32" i="1"/>
  <c r="J32" i="1"/>
  <c r="I32" i="1"/>
  <c r="C32" i="1"/>
  <c r="M32" i="1" s="1"/>
  <c r="L31" i="1"/>
  <c r="K31" i="1"/>
  <c r="J31" i="1"/>
  <c r="I31" i="1"/>
  <c r="C31" i="1"/>
  <c r="L30" i="1"/>
  <c r="K30" i="1"/>
  <c r="J30" i="1"/>
  <c r="I30" i="1"/>
  <c r="C30" i="1"/>
  <c r="M30" i="1" s="1"/>
  <c r="P30" i="1" s="1"/>
  <c r="K29" i="1"/>
  <c r="K28" i="1"/>
  <c r="K27" i="1"/>
  <c r="K26" i="1"/>
  <c r="K25" i="1"/>
  <c r="K24" i="1"/>
  <c r="C29" i="1"/>
  <c r="C28" i="1"/>
  <c r="C27" i="1"/>
  <c r="C26" i="1"/>
  <c r="M26" i="1" s="1"/>
  <c r="P26" i="1" s="1"/>
  <c r="C25" i="1"/>
  <c r="C24" i="1"/>
  <c r="M25" i="1" s="1"/>
  <c r="P25" i="1" s="1"/>
  <c r="I23" i="1"/>
  <c r="L23" i="1"/>
  <c r="K23" i="1"/>
  <c r="J23" i="1"/>
  <c r="C23" i="1"/>
  <c r="I22" i="1"/>
  <c r="K22" i="1"/>
  <c r="L22" i="1"/>
  <c r="J22" i="1"/>
  <c r="C22" i="1"/>
  <c r="C21" i="1"/>
  <c r="I21" i="1"/>
  <c r="L21" i="1"/>
  <c r="K21" i="1"/>
  <c r="J21" i="1"/>
  <c r="M22" i="1" l="1"/>
  <c r="M27" i="1"/>
  <c r="P27" i="1" s="1"/>
  <c r="M33" i="1"/>
  <c r="Q33" i="1" s="1"/>
  <c r="M28" i="1"/>
  <c r="P28" i="1" s="1"/>
  <c r="M29" i="1"/>
  <c r="P29" i="1" s="1"/>
  <c r="O30" i="1"/>
  <c r="M31" i="1"/>
  <c r="N31" i="1" s="1"/>
  <c r="M38" i="1"/>
  <c r="N38" i="1" s="1"/>
  <c r="Q22" i="1"/>
  <c r="O22" i="1"/>
  <c r="P22" i="1"/>
  <c r="N22" i="1"/>
  <c r="N32" i="1"/>
  <c r="Q32" i="1"/>
  <c r="P32" i="1"/>
  <c r="O32" i="1"/>
  <c r="Q30" i="1"/>
  <c r="N30" i="1"/>
  <c r="Q42" i="1"/>
  <c r="M24" i="1"/>
  <c r="P24" i="1" s="1"/>
  <c r="M23" i="1"/>
  <c r="M34" i="1"/>
  <c r="Q34" i="1" s="1"/>
  <c r="P42" i="1"/>
  <c r="O42" i="1"/>
  <c r="M39" i="1"/>
  <c r="Q44" i="1"/>
  <c r="P44" i="1"/>
  <c r="O44" i="1"/>
  <c r="N44" i="1"/>
  <c r="Q38" i="1"/>
  <c r="P38" i="1"/>
  <c r="O38" i="1"/>
  <c r="O37" i="1"/>
  <c r="P37" i="1"/>
  <c r="Q37" i="1"/>
  <c r="O36" i="1"/>
  <c r="N36" i="1"/>
  <c r="Q36" i="1"/>
  <c r="P36" i="1"/>
  <c r="Q35" i="1"/>
  <c r="N35" i="1"/>
  <c r="O35" i="1"/>
  <c r="P34" i="1"/>
  <c r="O33" i="1"/>
  <c r="N33" i="1"/>
  <c r="N2" i="1"/>
  <c r="L20" i="1"/>
  <c r="K20" i="1"/>
  <c r="J20" i="1"/>
  <c r="I20" i="1"/>
  <c r="C20" i="1"/>
  <c r="M21" i="1" s="1"/>
  <c r="C19" i="1"/>
  <c r="L19" i="1"/>
  <c r="K19" i="1"/>
  <c r="J19" i="1"/>
  <c r="I19" i="1"/>
  <c r="P31" i="1" l="1"/>
  <c r="Q31" i="1"/>
  <c r="P33" i="1"/>
  <c r="O31" i="1"/>
  <c r="N21" i="1"/>
  <c r="Q21" i="1"/>
  <c r="O21" i="1"/>
  <c r="P21" i="1"/>
  <c r="O39" i="1"/>
  <c r="Q39" i="1"/>
  <c r="N39" i="1"/>
  <c r="P39" i="1"/>
  <c r="N34" i="1"/>
  <c r="O34" i="1"/>
  <c r="N23" i="1"/>
  <c r="P23" i="1"/>
  <c r="Q23" i="1"/>
  <c r="O23" i="1"/>
  <c r="M20" i="1"/>
  <c r="C18" i="1"/>
  <c r="M18" i="1" s="1"/>
  <c r="K18" i="1"/>
  <c r="L18" i="1"/>
  <c r="J18" i="1"/>
  <c r="I18" i="1"/>
  <c r="C17" i="1"/>
  <c r="K17" i="1"/>
  <c r="J17" i="1"/>
  <c r="L17" i="1"/>
  <c r="I17" i="1"/>
  <c r="C16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M17" i="1" l="1"/>
  <c r="M19" i="1"/>
  <c r="Q19" i="1" s="1"/>
  <c r="P17" i="1"/>
  <c r="N17" i="1"/>
  <c r="Q17" i="1"/>
  <c r="O17" i="1"/>
  <c r="N19" i="1"/>
  <c r="P19" i="1"/>
  <c r="O19" i="1"/>
  <c r="Q20" i="1"/>
  <c r="P20" i="1"/>
  <c r="O20" i="1"/>
  <c r="N20" i="1"/>
  <c r="Q18" i="1"/>
  <c r="P18" i="1"/>
  <c r="N18" i="1"/>
  <c r="O18" i="1"/>
  <c r="C15" i="1"/>
  <c r="Q11" i="1"/>
  <c r="Q10" i="1"/>
  <c r="P10" i="1"/>
  <c r="C14" i="1"/>
  <c r="C13" i="1"/>
  <c r="P5" i="1" s="1"/>
  <c r="M12" i="1"/>
  <c r="O12" i="1" s="1"/>
  <c r="C12" i="1"/>
  <c r="O5" i="1"/>
  <c r="K9" i="1"/>
  <c r="C10" i="1"/>
  <c r="M10" i="1" s="1"/>
  <c r="C11" i="1"/>
  <c r="M11" i="1" s="1"/>
  <c r="P11" i="1" s="1"/>
  <c r="M14" i="1" l="1"/>
  <c r="O14" i="1"/>
  <c r="N14" i="1"/>
  <c r="Q14" i="1"/>
  <c r="P14" i="1"/>
  <c r="Q12" i="1"/>
  <c r="M13" i="1"/>
  <c r="M15" i="1"/>
  <c r="Q15" i="1" s="1"/>
  <c r="M16" i="1"/>
  <c r="P12" i="1"/>
  <c r="N15" i="1"/>
  <c r="O15" i="1"/>
  <c r="N12" i="1"/>
  <c r="N11" i="1"/>
  <c r="O11" i="1"/>
  <c r="N10" i="1"/>
  <c r="O10" i="1"/>
  <c r="P15" i="1" l="1"/>
  <c r="O13" i="1"/>
  <c r="Q13" i="1"/>
  <c r="P13" i="1"/>
  <c r="P16" i="1"/>
  <c r="N16" i="1"/>
  <c r="O16" i="1"/>
  <c r="Q16" i="1"/>
  <c r="N13" i="1"/>
</calcChain>
</file>

<file path=xl/sharedStrings.xml><?xml version="1.0" encoding="utf-8"?>
<sst xmlns="http://schemas.openxmlformats.org/spreadsheetml/2006/main" count="98" uniqueCount="61">
  <si>
    <t>(m3/h)</t>
  </si>
  <si>
    <t>hours</t>
  </si>
  <si>
    <t>time</t>
  </si>
  <si>
    <t>Day</t>
  </si>
  <si>
    <t>Q_ESR</t>
  </si>
  <si>
    <t>Q_Squid</t>
  </si>
  <si>
    <t>Q_Ret</t>
  </si>
  <si>
    <t>helium</t>
  </si>
  <si>
    <t>gas density</t>
  </si>
  <si>
    <t>natural gas</t>
  </si>
  <si>
    <t>Relative</t>
  </si>
  <si>
    <t>Expansion l gas/l liquid:</t>
  </si>
  <si>
    <t>G4</t>
  </si>
  <si>
    <t xml:space="preserve">BK-G6M </t>
  </si>
  <si>
    <t>CAESR, ICL</t>
  </si>
  <si>
    <t>m3/h</t>
  </si>
  <si>
    <t>T</t>
  </si>
  <si>
    <t>04 June, 2019 : Start</t>
  </si>
  <si>
    <t>Qmin</t>
  </si>
  <si>
    <t>krom/schroder</t>
  </si>
  <si>
    <t>Will Myers</t>
  </si>
  <si>
    <t>Q_ICL</t>
  </si>
  <si>
    <t>ESR_RET</t>
  </si>
  <si>
    <t>SQUID</t>
  </si>
  <si>
    <t>ICL</t>
  </si>
  <si>
    <t xml:space="preserve">                                                                              </t>
  </si>
  <si>
    <t>liq. eq.</t>
  </si>
  <si>
    <t>Elster</t>
  </si>
  <si>
    <t xml:space="preserve">BK-G16 </t>
  </si>
  <si>
    <t>Qmax</t>
  </si>
  <si>
    <t>Pmax</t>
  </si>
  <si>
    <t>m^3/hr</t>
  </si>
  <si>
    <t>mBar</t>
  </si>
  <si>
    <t>Units</t>
  </si>
  <si>
    <t>Ret (L)</t>
  </si>
  <si>
    <t>SQUID (L)</t>
  </si>
  <si>
    <t>ESR (L)</t>
  </si>
  <si>
    <t>ICL (L)</t>
  </si>
  <si>
    <t>Metrix</t>
  </si>
  <si>
    <t>dt</t>
  </si>
  <si>
    <t>(hrs)</t>
  </si>
  <si>
    <t>Q(m^3/h) =</t>
  </si>
  <si>
    <t>Return</t>
  </si>
  <si>
    <t>(m^3)</t>
  </si>
  <si>
    <t>ESR</t>
  </si>
  <si>
    <t>made</t>
  </si>
  <si>
    <t>year</t>
  </si>
  <si>
    <t>ESR+Ret.+Squid (m^3)</t>
  </si>
  <si>
    <t>ESR+Ret.+Squid (liquid, L)</t>
  </si>
  <si>
    <t>boil-off at 2 L / day --&gt;</t>
  </si>
  <si>
    <t>ICL  / (esr+ret+squid) (%)</t>
  </si>
  <si>
    <t>comments</t>
  </si>
  <si>
    <t>fill</t>
  </si>
  <si>
    <t>|</t>
  </si>
  <si>
    <t xml:space="preserve">tank in </t>
  </si>
  <si>
    <t>F11/F12</t>
  </si>
  <si>
    <t>squid fill</t>
  </si>
  <si>
    <t>F12 esr</t>
  </si>
  <si>
    <t>esr mag.</t>
  </si>
  <si>
    <t>ICL%</t>
  </si>
  <si>
    <t>esr is 1L/hr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</si>
</sst>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 applyAlignment="1">
      <alignment horizontal="center"/>
    </xf>
    <xf numFmtId="22" fontId="0" fillId="0" borderId="0" xfId="0" applyNumberFormat="1"/>
    <xf numFmtId="15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1" fillId="0" borderId="7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7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 applyAlignment="1">
      <alignment horizontal="right"/>
    </xf>
    <xf numFmtId="0" fontId="0" fillId="0" borderId="0" xfId="0" applyBorder="1"/>
    <xf numFmtId="0" fontId="2" fillId="0" borderId="13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0" fillId="0" borderId="16" xfId="0" applyFont="1" applyBorder="1" applyAlignment="1">
      <alignment horizontal="left"/>
    </xf>
    <xf numFmtId="0" fontId="0" fillId="0" borderId="17" xfId="0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0" fillId="0" borderId="5" xfId="0" applyBorder="1" applyAlignment="1">
      <alignment horizontal="right"/>
    </xf>
    <xf numFmtId="2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2" xfId="0" applyFont="1" applyBorder="1" applyAlignment="1"/>
    <xf numFmtId="0" fontId="0" fillId="0" borderId="4" xfId="0" applyBorder="1"/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29" xfId="0" applyFont="1" applyFill="1" applyBorder="1" applyAlignment="1">
      <alignment horizontal="left"/>
    </xf>
    <xf numFmtId="0" fontId="0" fillId="0" borderId="30" xfId="0" applyBorder="1"/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2" xfId="0" applyNumberForma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2" xfId="0" applyNumberFormat="1" applyBorder="1"/>
    <xf numFmtId="164" fontId="0" fillId="0" borderId="2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164" fontId="0" fillId="0" borderId="8" xfId="0" applyNumberFormat="1" applyBorder="1"/>
    <xf numFmtId="2" fontId="0" fillId="0" borderId="2" xfId="0" applyNumberForma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ICL helium log, 04 June, 2019, </a:t>
            </a:r>
            <a:r>
              <a:rPr lang="en-GB" b="1"/>
              <a:t>m^3/(.757m^3/litre)</a:t>
            </a:r>
          </a:p>
        </c:rich>
      </c:tx>
      <c:layout>
        <c:manualLayout>
          <c:xMode val="edge"/>
          <c:yMode val="edge"/>
          <c:x val="0.16079793999428141"/>
          <c:y val="1.0534532946840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1877224448802"/>
          <c:y val="8.1442330427847515E-2"/>
          <c:w val="0.86386152171543895"/>
          <c:h val="0.77564475288571377"/>
        </c:manualLayout>
      </c:layout>
      <c:scatterChart>
        <c:scatterStyle val="lineMarker"/>
        <c:varyColors val="0"/>
        <c:ser>
          <c:idx val="0"/>
          <c:order val="0"/>
          <c:tx>
            <c:v>ICL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'04_june'!$B$10:$B$103</c:f>
              <c:numCache>
                <c:formatCode>m/d/yyyy\ h:mm</c:formatCode>
                <c:ptCount val="94"/>
                <c:pt idx="0">
                  <c:v>43620.902777777781</c:v>
                </c:pt>
                <c:pt idx="1">
                  <c:v>43621.527777777781</c:v>
                </c:pt>
                <c:pt idx="2">
                  <c:v>43621.727083333331</c:v>
                </c:pt>
                <c:pt idx="3">
                  <c:v>43622.455555555556</c:v>
                </c:pt>
                <c:pt idx="4">
                  <c:v>43622.517361111109</c:v>
                </c:pt>
                <c:pt idx="5">
                  <c:v>43622.545138888891</c:v>
                </c:pt>
                <c:pt idx="6">
                  <c:v>43622.680555555555</c:v>
                </c:pt>
                <c:pt idx="7">
                  <c:v>43622.87222222222</c:v>
                </c:pt>
                <c:pt idx="8">
                  <c:v>43622.95</c:v>
                </c:pt>
                <c:pt idx="9">
                  <c:v>43623.427083333336</c:v>
                </c:pt>
                <c:pt idx="10">
                  <c:v>43623.720138888886</c:v>
                </c:pt>
                <c:pt idx="11">
                  <c:v>43624.678472222222</c:v>
                </c:pt>
                <c:pt idx="12">
                  <c:v>43625.856944444444</c:v>
                </c:pt>
                <c:pt idx="13">
                  <c:v>43626.540277777778</c:v>
                </c:pt>
                <c:pt idx="14">
                  <c:v>43626.688194444447</c:v>
                </c:pt>
                <c:pt idx="15">
                  <c:v>43626.697222222225</c:v>
                </c:pt>
                <c:pt idx="16">
                  <c:v>43626.700694444444</c:v>
                </c:pt>
                <c:pt idx="17">
                  <c:v>43626.70416666667</c:v>
                </c:pt>
                <c:pt idx="18">
                  <c:v>43626.707638888889</c:v>
                </c:pt>
                <c:pt idx="19">
                  <c:v>43626.71875</c:v>
                </c:pt>
                <c:pt idx="20">
                  <c:v>43626.85833333333</c:v>
                </c:pt>
                <c:pt idx="21">
                  <c:v>43627.428472222222</c:v>
                </c:pt>
                <c:pt idx="22">
                  <c:v>43627.65625</c:v>
                </c:pt>
                <c:pt idx="23">
                  <c:v>43628.408333333333</c:v>
                </c:pt>
                <c:pt idx="24">
                  <c:v>43628.538888888892</c:v>
                </c:pt>
                <c:pt idx="25">
                  <c:v>43628.680555555555</c:v>
                </c:pt>
                <c:pt idx="26">
                  <c:v>43628.871527777781</c:v>
                </c:pt>
                <c:pt idx="27">
                  <c:v>43629.526388888888</c:v>
                </c:pt>
                <c:pt idx="28">
                  <c:v>43629.715277777781</c:v>
                </c:pt>
                <c:pt idx="29">
                  <c:v>43630.451388888891</c:v>
                </c:pt>
                <c:pt idx="30">
                  <c:v>43630.684027777781</c:v>
                </c:pt>
                <c:pt idx="31">
                  <c:v>43631.833333333336</c:v>
                </c:pt>
                <c:pt idx="32">
                  <c:v>43632.871527777781</c:v>
                </c:pt>
                <c:pt idx="33">
                  <c:v>43633.465277777781</c:v>
                </c:pt>
                <c:pt idx="34">
                  <c:v>43633.724305555559</c:v>
                </c:pt>
                <c:pt idx="35">
                  <c:v>43634.392361111109</c:v>
                </c:pt>
                <c:pt idx="36">
                  <c:v>43634.510416666664</c:v>
                </c:pt>
                <c:pt idx="37">
                  <c:v>43634.711805555555</c:v>
                </c:pt>
                <c:pt idx="38">
                  <c:v>43634.911111111112</c:v>
                </c:pt>
                <c:pt idx="39">
                  <c:v>43635.4375</c:v>
                </c:pt>
                <c:pt idx="40">
                  <c:v>43635.663194444445</c:v>
                </c:pt>
                <c:pt idx="41">
                  <c:v>43636.441666666666</c:v>
                </c:pt>
                <c:pt idx="42">
                  <c:v>43636.65625</c:v>
                </c:pt>
                <c:pt idx="43">
                  <c:v>43637.441666666666</c:v>
                </c:pt>
                <c:pt idx="44">
                  <c:v>43637.693055555559</c:v>
                </c:pt>
                <c:pt idx="45">
                  <c:v>43640.445833333331</c:v>
                </c:pt>
                <c:pt idx="46">
                  <c:v>43640.65625</c:v>
                </c:pt>
                <c:pt idx="47">
                  <c:v>43641.517361111109</c:v>
                </c:pt>
                <c:pt idx="48">
                  <c:v>43642.680555555555</c:v>
                </c:pt>
                <c:pt idx="49">
                  <c:v>43644.618055555555</c:v>
                </c:pt>
                <c:pt idx="50">
                  <c:v>43647.490972222222</c:v>
                </c:pt>
                <c:pt idx="51">
                  <c:v>43648.011111111111</c:v>
                </c:pt>
                <c:pt idx="52">
                  <c:v>43649.534722222219</c:v>
                </c:pt>
                <c:pt idx="53">
                  <c:v>43649.701388888891</c:v>
                </c:pt>
                <c:pt idx="54">
                  <c:v>43650.411111111112</c:v>
                </c:pt>
                <c:pt idx="55">
                  <c:v>43650.71597222222</c:v>
                </c:pt>
                <c:pt idx="56">
                  <c:v>43652.411111111112</c:v>
                </c:pt>
                <c:pt idx="57">
                  <c:v>43654.427083333336</c:v>
                </c:pt>
                <c:pt idx="58">
                  <c:v>43655.427083333336</c:v>
                </c:pt>
                <c:pt idx="59">
                  <c:v>43656.467361111114</c:v>
                </c:pt>
                <c:pt idx="60">
                  <c:v>43657.443055555559</c:v>
                </c:pt>
                <c:pt idx="61">
                  <c:v>43657.688194444447</c:v>
                </c:pt>
                <c:pt idx="62">
                  <c:v>43657.699305555558</c:v>
                </c:pt>
                <c:pt idx="63">
                  <c:v>43657.71597222222</c:v>
                </c:pt>
                <c:pt idx="64">
                  <c:v>43658.429166666669</c:v>
                </c:pt>
                <c:pt idx="65">
                  <c:v>43661.473611111112</c:v>
                </c:pt>
                <c:pt idx="66">
                  <c:v>43662.614583333336</c:v>
                </c:pt>
              </c:numCache>
            </c:numRef>
          </c:xVal>
          <c:yVal>
            <c:numRef>
              <c:f>'04_june'!$H$10:$H$103</c:f>
              <c:numCache>
                <c:formatCode>0.0000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0.21199999999999999</c:v>
                </c:pt>
                <c:pt idx="4">
                  <c:v>1.762</c:v>
                </c:pt>
                <c:pt idx="5">
                  <c:v>1.762</c:v>
                </c:pt>
                <c:pt idx="6">
                  <c:v>1.762</c:v>
                </c:pt>
                <c:pt idx="7">
                  <c:v>1.762</c:v>
                </c:pt>
                <c:pt idx="8">
                  <c:v>1.762</c:v>
                </c:pt>
                <c:pt idx="9">
                  <c:v>1.762</c:v>
                </c:pt>
                <c:pt idx="10">
                  <c:v>1.762</c:v>
                </c:pt>
                <c:pt idx="11">
                  <c:v>1.762</c:v>
                </c:pt>
                <c:pt idx="12">
                  <c:v>1.762</c:v>
                </c:pt>
                <c:pt idx="13">
                  <c:v>1.762</c:v>
                </c:pt>
                <c:pt idx="20">
                  <c:v>8.6750000000000007</c:v>
                </c:pt>
                <c:pt idx="21">
                  <c:v>8.6750000000000007</c:v>
                </c:pt>
                <c:pt idx="22">
                  <c:v>8.6750000000000007</c:v>
                </c:pt>
                <c:pt idx="23">
                  <c:v>8.6750000000000007</c:v>
                </c:pt>
                <c:pt idx="24">
                  <c:v>8.6750000000000007</c:v>
                </c:pt>
                <c:pt idx="25">
                  <c:v>10.332000000000001</c:v>
                </c:pt>
                <c:pt idx="26">
                  <c:v>10.332000000000001</c:v>
                </c:pt>
                <c:pt idx="27">
                  <c:v>10.332000000000001</c:v>
                </c:pt>
                <c:pt idx="28">
                  <c:v>10.333</c:v>
                </c:pt>
                <c:pt idx="29">
                  <c:v>10.333</c:v>
                </c:pt>
                <c:pt idx="30">
                  <c:v>10.333</c:v>
                </c:pt>
                <c:pt idx="31">
                  <c:v>10.333</c:v>
                </c:pt>
                <c:pt idx="32">
                  <c:v>10.333500000000001</c:v>
                </c:pt>
                <c:pt idx="33">
                  <c:v>10.337</c:v>
                </c:pt>
                <c:pt idx="34">
                  <c:v>10.3375</c:v>
                </c:pt>
                <c:pt idx="35">
                  <c:v>10.337999999999999</c:v>
                </c:pt>
                <c:pt idx="36">
                  <c:v>12.945</c:v>
                </c:pt>
                <c:pt idx="37">
                  <c:v>12.945</c:v>
                </c:pt>
                <c:pt idx="38">
                  <c:v>12.945</c:v>
                </c:pt>
                <c:pt idx="39">
                  <c:v>12.945</c:v>
                </c:pt>
                <c:pt idx="40">
                  <c:v>12.945</c:v>
                </c:pt>
                <c:pt idx="41">
                  <c:v>12.945</c:v>
                </c:pt>
                <c:pt idx="42">
                  <c:v>12.945</c:v>
                </c:pt>
                <c:pt idx="43">
                  <c:v>12.945</c:v>
                </c:pt>
                <c:pt idx="44">
                  <c:v>12.945</c:v>
                </c:pt>
                <c:pt idx="45">
                  <c:v>12.945</c:v>
                </c:pt>
                <c:pt idx="46">
                  <c:v>12.945</c:v>
                </c:pt>
                <c:pt idx="47">
                  <c:v>12.945</c:v>
                </c:pt>
                <c:pt idx="48">
                  <c:v>15.455</c:v>
                </c:pt>
                <c:pt idx="49">
                  <c:v>15.455</c:v>
                </c:pt>
                <c:pt idx="50">
                  <c:v>15.455</c:v>
                </c:pt>
                <c:pt idx="51">
                  <c:v>15.77</c:v>
                </c:pt>
                <c:pt idx="52">
                  <c:v>15.77</c:v>
                </c:pt>
                <c:pt idx="53">
                  <c:v>17.155000000000001</c:v>
                </c:pt>
                <c:pt idx="54">
                  <c:v>17.155000000000001</c:v>
                </c:pt>
                <c:pt idx="55">
                  <c:v>17.155000000000001</c:v>
                </c:pt>
                <c:pt idx="56">
                  <c:v>17.155000000000001</c:v>
                </c:pt>
                <c:pt idx="57">
                  <c:v>17.658000000000001</c:v>
                </c:pt>
                <c:pt idx="58">
                  <c:v>17.658000000000001</c:v>
                </c:pt>
                <c:pt idx="59">
                  <c:v>19.88</c:v>
                </c:pt>
                <c:pt idx="60">
                  <c:v>19.88</c:v>
                </c:pt>
                <c:pt idx="63">
                  <c:v>26.89</c:v>
                </c:pt>
                <c:pt idx="64">
                  <c:v>26.89</c:v>
                </c:pt>
                <c:pt idx="65">
                  <c:v>26.89</c:v>
                </c:pt>
                <c:pt idx="66">
                  <c:v>26.89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97-4345-A405-AF65D1FF9C30}"/>
            </c:ext>
          </c:extLst>
        </c:ser>
        <c:ser>
          <c:idx val="1"/>
          <c:order val="1"/>
          <c:tx>
            <c:v>return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'04_june'!$B$10:$B$103</c:f>
              <c:numCache>
                <c:formatCode>m/d/yyyy\ h:mm</c:formatCode>
                <c:ptCount val="94"/>
                <c:pt idx="0">
                  <c:v>43620.902777777781</c:v>
                </c:pt>
                <c:pt idx="1">
                  <c:v>43621.527777777781</c:v>
                </c:pt>
                <c:pt idx="2">
                  <c:v>43621.727083333331</c:v>
                </c:pt>
                <c:pt idx="3">
                  <c:v>43622.455555555556</c:v>
                </c:pt>
                <c:pt idx="4">
                  <c:v>43622.517361111109</c:v>
                </c:pt>
                <c:pt idx="5">
                  <c:v>43622.545138888891</c:v>
                </c:pt>
                <c:pt idx="6">
                  <c:v>43622.680555555555</c:v>
                </c:pt>
                <c:pt idx="7">
                  <c:v>43622.87222222222</c:v>
                </c:pt>
                <c:pt idx="8">
                  <c:v>43622.95</c:v>
                </c:pt>
                <c:pt idx="9">
                  <c:v>43623.427083333336</c:v>
                </c:pt>
                <c:pt idx="10">
                  <c:v>43623.720138888886</c:v>
                </c:pt>
                <c:pt idx="11">
                  <c:v>43624.678472222222</c:v>
                </c:pt>
                <c:pt idx="12">
                  <c:v>43625.856944444444</c:v>
                </c:pt>
                <c:pt idx="13">
                  <c:v>43626.540277777778</c:v>
                </c:pt>
                <c:pt idx="14">
                  <c:v>43626.688194444447</c:v>
                </c:pt>
                <c:pt idx="15">
                  <c:v>43626.697222222225</c:v>
                </c:pt>
                <c:pt idx="16">
                  <c:v>43626.700694444444</c:v>
                </c:pt>
                <c:pt idx="17">
                  <c:v>43626.70416666667</c:v>
                </c:pt>
                <c:pt idx="18">
                  <c:v>43626.707638888889</c:v>
                </c:pt>
                <c:pt idx="19">
                  <c:v>43626.71875</c:v>
                </c:pt>
                <c:pt idx="20">
                  <c:v>43626.85833333333</c:v>
                </c:pt>
                <c:pt idx="21">
                  <c:v>43627.428472222222</c:v>
                </c:pt>
                <c:pt idx="22">
                  <c:v>43627.65625</c:v>
                </c:pt>
                <c:pt idx="23">
                  <c:v>43628.408333333333</c:v>
                </c:pt>
                <c:pt idx="24">
                  <c:v>43628.538888888892</c:v>
                </c:pt>
                <c:pt idx="25">
                  <c:v>43628.680555555555</c:v>
                </c:pt>
                <c:pt idx="26">
                  <c:v>43628.871527777781</c:v>
                </c:pt>
                <c:pt idx="27">
                  <c:v>43629.526388888888</c:v>
                </c:pt>
                <c:pt idx="28">
                  <c:v>43629.715277777781</c:v>
                </c:pt>
                <c:pt idx="29">
                  <c:v>43630.451388888891</c:v>
                </c:pt>
                <c:pt idx="30">
                  <c:v>43630.684027777781</c:v>
                </c:pt>
                <c:pt idx="31">
                  <c:v>43631.833333333336</c:v>
                </c:pt>
                <c:pt idx="32">
                  <c:v>43632.871527777781</c:v>
                </c:pt>
                <c:pt idx="33">
                  <c:v>43633.465277777781</c:v>
                </c:pt>
                <c:pt idx="34">
                  <c:v>43633.724305555559</c:v>
                </c:pt>
                <c:pt idx="35">
                  <c:v>43634.392361111109</c:v>
                </c:pt>
                <c:pt idx="36">
                  <c:v>43634.510416666664</c:v>
                </c:pt>
                <c:pt idx="37">
                  <c:v>43634.711805555555</c:v>
                </c:pt>
                <c:pt idx="38">
                  <c:v>43634.911111111112</c:v>
                </c:pt>
                <c:pt idx="39">
                  <c:v>43635.4375</c:v>
                </c:pt>
                <c:pt idx="40">
                  <c:v>43635.663194444445</c:v>
                </c:pt>
                <c:pt idx="41">
                  <c:v>43636.441666666666</c:v>
                </c:pt>
                <c:pt idx="42">
                  <c:v>43636.65625</c:v>
                </c:pt>
                <c:pt idx="43">
                  <c:v>43637.441666666666</c:v>
                </c:pt>
                <c:pt idx="44">
                  <c:v>43637.693055555559</c:v>
                </c:pt>
                <c:pt idx="45">
                  <c:v>43640.445833333331</c:v>
                </c:pt>
                <c:pt idx="46">
                  <c:v>43640.65625</c:v>
                </c:pt>
                <c:pt idx="47">
                  <c:v>43641.517361111109</c:v>
                </c:pt>
                <c:pt idx="48">
                  <c:v>43642.680555555555</c:v>
                </c:pt>
                <c:pt idx="49">
                  <c:v>43644.618055555555</c:v>
                </c:pt>
                <c:pt idx="50">
                  <c:v>43647.490972222222</c:v>
                </c:pt>
                <c:pt idx="51">
                  <c:v>43648.011111111111</c:v>
                </c:pt>
                <c:pt idx="52">
                  <c:v>43649.534722222219</c:v>
                </c:pt>
                <c:pt idx="53">
                  <c:v>43649.701388888891</c:v>
                </c:pt>
                <c:pt idx="54">
                  <c:v>43650.411111111112</c:v>
                </c:pt>
                <c:pt idx="55">
                  <c:v>43650.71597222222</c:v>
                </c:pt>
                <c:pt idx="56">
                  <c:v>43652.411111111112</c:v>
                </c:pt>
                <c:pt idx="57">
                  <c:v>43654.427083333336</c:v>
                </c:pt>
                <c:pt idx="58">
                  <c:v>43655.427083333336</c:v>
                </c:pt>
                <c:pt idx="59">
                  <c:v>43656.467361111114</c:v>
                </c:pt>
                <c:pt idx="60">
                  <c:v>43657.443055555559</c:v>
                </c:pt>
                <c:pt idx="61">
                  <c:v>43657.688194444447</c:v>
                </c:pt>
                <c:pt idx="62">
                  <c:v>43657.699305555558</c:v>
                </c:pt>
                <c:pt idx="63">
                  <c:v>43657.71597222222</c:v>
                </c:pt>
                <c:pt idx="64">
                  <c:v>43658.429166666669</c:v>
                </c:pt>
                <c:pt idx="65">
                  <c:v>43661.473611111112</c:v>
                </c:pt>
                <c:pt idx="66">
                  <c:v>43662.614583333336</c:v>
                </c:pt>
              </c:numCache>
            </c:numRef>
          </c:xVal>
          <c:yVal>
            <c:numRef>
              <c:f>'04_june'!$I$10:$I$103</c:f>
              <c:numCache>
                <c:formatCode>0.0000</c:formatCode>
                <c:ptCount val="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0">
                  <c:v>0.48163804491413464</c:v>
                </c:pt>
                <c:pt idx="21">
                  <c:v>1.3354029062087187</c:v>
                </c:pt>
                <c:pt idx="22">
                  <c:v>1.4789960369881112</c:v>
                </c:pt>
                <c:pt idx="23">
                  <c:v>1.4789960369881112</c:v>
                </c:pt>
                <c:pt idx="24">
                  <c:v>1.4789960369881112</c:v>
                </c:pt>
                <c:pt idx="25">
                  <c:v>1.4789960369881112</c:v>
                </c:pt>
                <c:pt idx="26">
                  <c:v>1.7173051519154559</c:v>
                </c:pt>
                <c:pt idx="27">
                  <c:v>2.4113606340819023</c:v>
                </c:pt>
                <c:pt idx="28">
                  <c:v>2.6726552179656538</c:v>
                </c:pt>
                <c:pt idx="29">
                  <c:v>3.5002642007926026</c:v>
                </c:pt>
                <c:pt idx="30">
                  <c:v>4.2134742404227215</c:v>
                </c:pt>
                <c:pt idx="31">
                  <c:v>5.9902245706737123</c:v>
                </c:pt>
                <c:pt idx="32">
                  <c:v>7.7207397622192859</c:v>
                </c:pt>
                <c:pt idx="33">
                  <c:v>9.1175693527080579</c:v>
                </c:pt>
                <c:pt idx="34">
                  <c:v>9.3746367239101716</c:v>
                </c:pt>
                <c:pt idx="35">
                  <c:v>9.3746367239101716</c:v>
                </c:pt>
                <c:pt idx="36">
                  <c:v>9.3746367239101716</c:v>
                </c:pt>
                <c:pt idx="37">
                  <c:v>9.3746367239101716</c:v>
                </c:pt>
                <c:pt idx="38">
                  <c:v>9.3746367239101716</c:v>
                </c:pt>
                <c:pt idx="39">
                  <c:v>9.3746367239101716</c:v>
                </c:pt>
                <c:pt idx="40">
                  <c:v>9.3746367239101716</c:v>
                </c:pt>
                <c:pt idx="41">
                  <c:v>9.3746367239101716</c:v>
                </c:pt>
                <c:pt idx="42">
                  <c:v>9.3746367239101716</c:v>
                </c:pt>
                <c:pt idx="43">
                  <c:v>9.3746367239101716</c:v>
                </c:pt>
                <c:pt idx="44">
                  <c:v>9.4446499339498029</c:v>
                </c:pt>
                <c:pt idx="45">
                  <c:v>13.216116248348746</c:v>
                </c:pt>
                <c:pt idx="46">
                  <c:v>13.369352708058122</c:v>
                </c:pt>
                <c:pt idx="47">
                  <c:v>14.051651254953766</c:v>
                </c:pt>
                <c:pt idx="48">
                  <c:v>14.051651254953766</c:v>
                </c:pt>
                <c:pt idx="49">
                  <c:v>15.669220607661821</c:v>
                </c:pt>
                <c:pt idx="50">
                  <c:v>18.041743725231175</c:v>
                </c:pt>
                <c:pt idx="51">
                  <c:v>18.09458388375165</c:v>
                </c:pt>
                <c:pt idx="52">
                  <c:v>18.09458388375165</c:v>
                </c:pt>
                <c:pt idx="53">
                  <c:v>18.242536327608981</c:v>
                </c:pt>
                <c:pt idx="54">
                  <c:v>19.176486129458389</c:v>
                </c:pt>
                <c:pt idx="55">
                  <c:v>19.580713342140026</c:v>
                </c:pt>
                <c:pt idx="56">
                  <c:v>22.729986789960371</c:v>
                </c:pt>
                <c:pt idx="57">
                  <c:v>25.85812417437252</c:v>
                </c:pt>
                <c:pt idx="58">
                  <c:v>27.536591809775427</c:v>
                </c:pt>
                <c:pt idx="59">
                  <c:v>27.536591809775427</c:v>
                </c:pt>
                <c:pt idx="60">
                  <c:v>27.536591809775427</c:v>
                </c:pt>
                <c:pt idx="63">
                  <c:v>27.678467635402903</c:v>
                </c:pt>
                <c:pt idx="64">
                  <c:v>28.081902245706736</c:v>
                </c:pt>
                <c:pt idx="65">
                  <c:v>32.910303830911488</c:v>
                </c:pt>
                <c:pt idx="66">
                  <c:v>32.910303830911488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97-4345-A405-AF65D1FF9C30}"/>
            </c:ext>
          </c:extLst>
        </c:ser>
        <c:ser>
          <c:idx val="2"/>
          <c:order val="2"/>
          <c:tx>
            <c:v>squid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'04_june'!$B$10:$B$103</c:f>
              <c:numCache>
                <c:formatCode>m/d/yyyy\ h:mm</c:formatCode>
                <c:ptCount val="94"/>
                <c:pt idx="0">
                  <c:v>43620.902777777781</c:v>
                </c:pt>
                <c:pt idx="1">
                  <c:v>43621.527777777781</c:v>
                </c:pt>
                <c:pt idx="2">
                  <c:v>43621.727083333331</c:v>
                </c:pt>
                <c:pt idx="3">
                  <c:v>43622.455555555556</c:v>
                </c:pt>
                <c:pt idx="4">
                  <c:v>43622.517361111109</c:v>
                </c:pt>
                <c:pt idx="5">
                  <c:v>43622.545138888891</c:v>
                </c:pt>
                <c:pt idx="6">
                  <c:v>43622.680555555555</c:v>
                </c:pt>
                <c:pt idx="7">
                  <c:v>43622.87222222222</c:v>
                </c:pt>
                <c:pt idx="8">
                  <c:v>43622.95</c:v>
                </c:pt>
                <c:pt idx="9">
                  <c:v>43623.427083333336</c:v>
                </c:pt>
                <c:pt idx="10">
                  <c:v>43623.720138888886</c:v>
                </c:pt>
                <c:pt idx="11">
                  <c:v>43624.678472222222</c:v>
                </c:pt>
                <c:pt idx="12">
                  <c:v>43625.856944444444</c:v>
                </c:pt>
                <c:pt idx="13">
                  <c:v>43626.540277777778</c:v>
                </c:pt>
                <c:pt idx="14">
                  <c:v>43626.688194444447</c:v>
                </c:pt>
                <c:pt idx="15">
                  <c:v>43626.697222222225</c:v>
                </c:pt>
                <c:pt idx="16">
                  <c:v>43626.700694444444</c:v>
                </c:pt>
                <c:pt idx="17">
                  <c:v>43626.70416666667</c:v>
                </c:pt>
                <c:pt idx="18">
                  <c:v>43626.707638888889</c:v>
                </c:pt>
                <c:pt idx="19">
                  <c:v>43626.71875</c:v>
                </c:pt>
                <c:pt idx="20">
                  <c:v>43626.85833333333</c:v>
                </c:pt>
                <c:pt idx="21">
                  <c:v>43627.428472222222</c:v>
                </c:pt>
                <c:pt idx="22">
                  <c:v>43627.65625</c:v>
                </c:pt>
                <c:pt idx="23">
                  <c:v>43628.408333333333</c:v>
                </c:pt>
                <c:pt idx="24">
                  <c:v>43628.538888888892</c:v>
                </c:pt>
                <c:pt idx="25">
                  <c:v>43628.680555555555</c:v>
                </c:pt>
                <c:pt idx="26">
                  <c:v>43628.871527777781</c:v>
                </c:pt>
                <c:pt idx="27">
                  <c:v>43629.526388888888</c:v>
                </c:pt>
                <c:pt idx="28">
                  <c:v>43629.715277777781</c:v>
                </c:pt>
                <c:pt idx="29">
                  <c:v>43630.451388888891</c:v>
                </c:pt>
                <c:pt idx="30">
                  <c:v>43630.684027777781</c:v>
                </c:pt>
                <c:pt idx="31">
                  <c:v>43631.833333333336</c:v>
                </c:pt>
                <c:pt idx="32">
                  <c:v>43632.871527777781</c:v>
                </c:pt>
                <c:pt idx="33">
                  <c:v>43633.465277777781</c:v>
                </c:pt>
                <c:pt idx="34">
                  <c:v>43633.724305555559</c:v>
                </c:pt>
                <c:pt idx="35">
                  <c:v>43634.392361111109</c:v>
                </c:pt>
                <c:pt idx="36">
                  <c:v>43634.510416666664</c:v>
                </c:pt>
                <c:pt idx="37">
                  <c:v>43634.711805555555</c:v>
                </c:pt>
                <c:pt idx="38">
                  <c:v>43634.911111111112</c:v>
                </c:pt>
                <c:pt idx="39">
                  <c:v>43635.4375</c:v>
                </c:pt>
                <c:pt idx="40">
                  <c:v>43635.663194444445</c:v>
                </c:pt>
                <c:pt idx="41">
                  <c:v>43636.441666666666</c:v>
                </c:pt>
                <c:pt idx="42">
                  <c:v>43636.65625</c:v>
                </c:pt>
                <c:pt idx="43">
                  <c:v>43637.441666666666</c:v>
                </c:pt>
                <c:pt idx="44">
                  <c:v>43637.693055555559</c:v>
                </c:pt>
                <c:pt idx="45">
                  <c:v>43640.445833333331</c:v>
                </c:pt>
                <c:pt idx="46">
                  <c:v>43640.65625</c:v>
                </c:pt>
                <c:pt idx="47">
                  <c:v>43641.517361111109</c:v>
                </c:pt>
                <c:pt idx="48">
                  <c:v>43642.680555555555</c:v>
                </c:pt>
                <c:pt idx="49">
                  <c:v>43644.618055555555</c:v>
                </c:pt>
                <c:pt idx="50">
                  <c:v>43647.490972222222</c:v>
                </c:pt>
                <c:pt idx="51">
                  <c:v>43648.011111111111</c:v>
                </c:pt>
                <c:pt idx="52">
                  <c:v>43649.534722222219</c:v>
                </c:pt>
                <c:pt idx="53">
                  <c:v>43649.701388888891</c:v>
                </c:pt>
                <c:pt idx="54">
                  <c:v>43650.411111111112</c:v>
                </c:pt>
                <c:pt idx="55">
                  <c:v>43650.71597222222</c:v>
                </c:pt>
                <c:pt idx="56">
                  <c:v>43652.411111111112</c:v>
                </c:pt>
                <c:pt idx="57">
                  <c:v>43654.427083333336</c:v>
                </c:pt>
                <c:pt idx="58">
                  <c:v>43655.427083333336</c:v>
                </c:pt>
                <c:pt idx="59">
                  <c:v>43656.467361111114</c:v>
                </c:pt>
                <c:pt idx="60">
                  <c:v>43657.443055555559</c:v>
                </c:pt>
                <c:pt idx="61">
                  <c:v>43657.688194444447</c:v>
                </c:pt>
                <c:pt idx="62">
                  <c:v>43657.699305555558</c:v>
                </c:pt>
                <c:pt idx="63">
                  <c:v>43657.71597222222</c:v>
                </c:pt>
                <c:pt idx="64">
                  <c:v>43658.429166666669</c:v>
                </c:pt>
                <c:pt idx="65">
                  <c:v>43661.473611111112</c:v>
                </c:pt>
                <c:pt idx="66">
                  <c:v>43662.614583333336</c:v>
                </c:pt>
              </c:numCache>
            </c:numRef>
          </c:xVal>
          <c:yVal>
            <c:numRef>
              <c:f>'04_june'!$J$10:$J$103</c:f>
              <c:numCache>
                <c:formatCode>0.0000</c:formatCode>
                <c:ptCount val="94"/>
                <c:pt idx="0">
                  <c:v>5.8124174372542337</c:v>
                </c:pt>
                <c:pt idx="1">
                  <c:v>17.073976221932512</c:v>
                </c:pt>
                <c:pt idx="2">
                  <c:v>18.236459709379513</c:v>
                </c:pt>
                <c:pt idx="3">
                  <c:v>22.915984147955587</c:v>
                </c:pt>
                <c:pt idx="4">
                  <c:v>34.640686922063111</c:v>
                </c:pt>
                <c:pt idx="5">
                  <c:v>34.84795244385721</c:v>
                </c:pt>
                <c:pt idx="6">
                  <c:v>35.663143989431163</c:v>
                </c:pt>
                <c:pt idx="7">
                  <c:v>36.682694848086719</c:v>
                </c:pt>
                <c:pt idx="8">
                  <c:v>37.073976221931744</c:v>
                </c:pt>
                <c:pt idx="9">
                  <c:v>39.706737120212551</c:v>
                </c:pt>
                <c:pt idx="10">
                  <c:v>41.51492734478348</c:v>
                </c:pt>
                <c:pt idx="11">
                  <c:v>46.822589167767518</c:v>
                </c:pt>
                <c:pt idx="12">
                  <c:v>53.035006605023469</c:v>
                </c:pt>
                <c:pt idx="13">
                  <c:v>56.562747688246951</c:v>
                </c:pt>
                <c:pt idx="20">
                  <c:v>58.62140026420213</c:v>
                </c:pt>
                <c:pt idx="21">
                  <c:v>61.960501981505608</c:v>
                </c:pt>
                <c:pt idx="22">
                  <c:v>63.149669749008964</c:v>
                </c:pt>
                <c:pt idx="23">
                  <c:v>67.089828269485153</c:v>
                </c:pt>
                <c:pt idx="24">
                  <c:v>67.820343461030575</c:v>
                </c:pt>
                <c:pt idx="25">
                  <c:v>74.298546895643881</c:v>
                </c:pt>
                <c:pt idx="26">
                  <c:v>75.211360634083633</c:v>
                </c:pt>
                <c:pt idx="27">
                  <c:v>78.248348745046741</c:v>
                </c:pt>
                <c:pt idx="28">
                  <c:v>79.288243064732981</c:v>
                </c:pt>
                <c:pt idx="29">
                  <c:v>82.875825627478193</c:v>
                </c:pt>
                <c:pt idx="30">
                  <c:v>83.99075297226149</c:v>
                </c:pt>
                <c:pt idx="31">
                  <c:v>89.021136063411959</c:v>
                </c:pt>
                <c:pt idx="32">
                  <c:v>93.396961690888844</c:v>
                </c:pt>
                <c:pt idx="33">
                  <c:v>95.949801849407976</c:v>
                </c:pt>
                <c:pt idx="34">
                  <c:v>97.122853368561223</c:v>
                </c:pt>
                <c:pt idx="35">
                  <c:v>100.25891677675118</c:v>
                </c:pt>
                <c:pt idx="36">
                  <c:v>114.8414795244403</c:v>
                </c:pt>
                <c:pt idx="37">
                  <c:v>115.54425363276162</c:v>
                </c:pt>
                <c:pt idx="38">
                  <c:v>116.67239101717294</c:v>
                </c:pt>
                <c:pt idx="39">
                  <c:v>119.59709379128118</c:v>
                </c:pt>
                <c:pt idx="40">
                  <c:v>120.65046235139097</c:v>
                </c:pt>
                <c:pt idx="41">
                  <c:v>124.39564068692148</c:v>
                </c:pt>
                <c:pt idx="42">
                  <c:v>125.48348745046474</c:v>
                </c:pt>
                <c:pt idx="43">
                  <c:v>129.30779392338474</c:v>
                </c:pt>
                <c:pt idx="44">
                  <c:v>130.7252311756969</c:v>
                </c:pt>
                <c:pt idx="45">
                  <c:v>144.36116248348725</c:v>
                </c:pt>
                <c:pt idx="46">
                  <c:v>145.34081902245845</c:v>
                </c:pt>
                <c:pt idx="47">
                  <c:v>149.68097754293635</c:v>
                </c:pt>
                <c:pt idx="48">
                  <c:v>167.24438573315635</c:v>
                </c:pt>
                <c:pt idx="49">
                  <c:v>177.44517833553624</c:v>
                </c:pt>
                <c:pt idx="50">
                  <c:v>192.49669749009402</c:v>
                </c:pt>
                <c:pt idx="51">
                  <c:v>199.61162483487419</c:v>
                </c:pt>
                <c:pt idx="52">
                  <c:v>206.34346103038459</c:v>
                </c:pt>
                <c:pt idx="53">
                  <c:v>213.18758256274984</c:v>
                </c:pt>
                <c:pt idx="54">
                  <c:v>215.94980184940817</c:v>
                </c:pt>
                <c:pt idx="55">
                  <c:v>217.17833553500961</c:v>
                </c:pt>
                <c:pt idx="56">
                  <c:v>224.43857331572187</c:v>
                </c:pt>
                <c:pt idx="57">
                  <c:v>232.14398943196852</c:v>
                </c:pt>
                <c:pt idx="58">
                  <c:v>236.48084544253584</c:v>
                </c:pt>
                <c:pt idx="59">
                  <c:v>254.65653896961882</c:v>
                </c:pt>
                <c:pt idx="60">
                  <c:v>260.07397622192894</c:v>
                </c:pt>
                <c:pt idx="63">
                  <c:v>261.48216644650296</c:v>
                </c:pt>
                <c:pt idx="64">
                  <c:v>265.12549537648709</c:v>
                </c:pt>
                <c:pt idx="65">
                  <c:v>280.54953764861324</c:v>
                </c:pt>
                <c:pt idx="66">
                  <c:v>286.49273447820343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97-4345-A405-AF65D1FF9C30}"/>
            </c:ext>
          </c:extLst>
        </c:ser>
        <c:ser>
          <c:idx val="3"/>
          <c:order val="3"/>
          <c:tx>
            <c:v>esr</c:v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'04_june'!$B$10:$B$103</c:f>
              <c:numCache>
                <c:formatCode>m/d/yyyy\ h:mm</c:formatCode>
                <c:ptCount val="94"/>
                <c:pt idx="0">
                  <c:v>43620.902777777781</c:v>
                </c:pt>
                <c:pt idx="1">
                  <c:v>43621.527777777781</c:v>
                </c:pt>
                <c:pt idx="2">
                  <c:v>43621.727083333331</c:v>
                </c:pt>
                <c:pt idx="3">
                  <c:v>43622.455555555556</c:v>
                </c:pt>
                <c:pt idx="4">
                  <c:v>43622.517361111109</c:v>
                </c:pt>
                <c:pt idx="5">
                  <c:v>43622.545138888891</c:v>
                </c:pt>
                <c:pt idx="6">
                  <c:v>43622.680555555555</c:v>
                </c:pt>
                <c:pt idx="7">
                  <c:v>43622.87222222222</c:v>
                </c:pt>
                <c:pt idx="8">
                  <c:v>43622.95</c:v>
                </c:pt>
                <c:pt idx="9">
                  <c:v>43623.427083333336</c:v>
                </c:pt>
                <c:pt idx="10">
                  <c:v>43623.720138888886</c:v>
                </c:pt>
                <c:pt idx="11">
                  <c:v>43624.678472222222</c:v>
                </c:pt>
                <c:pt idx="12">
                  <c:v>43625.856944444444</c:v>
                </c:pt>
                <c:pt idx="13">
                  <c:v>43626.540277777778</c:v>
                </c:pt>
                <c:pt idx="14">
                  <c:v>43626.688194444447</c:v>
                </c:pt>
                <c:pt idx="15">
                  <c:v>43626.697222222225</c:v>
                </c:pt>
                <c:pt idx="16">
                  <c:v>43626.700694444444</c:v>
                </c:pt>
                <c:pt idx="17">
                  <c:v>43626.70416666667</c:v>
                </c:pt>
                <c:pt idx="18">
                  <c:v>43626.707638888889</c:v>
                </c:pt>
                <c:pt idx="19">
                  <c:v>43626.71875</c:v>
                </c:pt>
                <c:pt idx="20">
                  <c:v>43626.85833333333</c:v>
                </c:pt>
                <c:pt idx="21">
                  <c:v>43627.428472222222</c:v>
                </c:pt>
                <c:pt idx="22">
                  <c:v>43627.65625</c:v>
                </c:pt>
                <c:pt idx="23">
                  <c:v>43628.408333333333</c:v>
                </c:pt>
                <c:pt idx="24">
                  <c:v>43628.538888888892</c:v>
                </c:pt>
                <c:pt idx="25">
                  <c:v>43628.680555555555</c:v>
                </c:pt>
                <c:pt idx="26">
                  <c:v>43628.871527777781</c:v>
                </c:pt>
                <c:pt idx="27">
                  <c:v>43629.526388888888</c:v>
                </c:pt>
                <c:pt idx="28">
                  <c:v>43629.715277777781</c:v>
                </c:pt>
                <c:pt idx="29">
                  <c:v>43630.451388888891</c:v>
                </c:pt>
                <c:pt idx="30">
                  <c:v>43630.684027777781</c:v>
                </c:pt>
                <c:pt idx="31">
                  <c:v>43631.833333333336</c:v>
                </c:pt>
                <c:pt idx="32">
                  <c:v>43632.871527777781</c:v>
                </c:pt>
                <c:pt idx="33">
                  <c:v>43633.465277777781</c:v>
                </c:pt>
                <c:pt idx="34">
                  <c:v>43633.724305555559</c:v>
                </c:pt>
                <c:pt idx="35">
                  <c:v>43634.392361111109</c:v>
                </c:pt>
                <c:pt idx="36">
                  <c:v>43634.510416666664</c:v>
                </c:pt>
                <c:pt idx="37">
                  <c:v>43634.711805555555</c:v>
                </c:pt>
                <c:pt idx="38">
                  <c:v>43634.911111111112</c:v>
                </c:pt>
                <c:pt idx="39">
                  <c:v>43635.4375</c:v>
                </c:pt>
                <c:pt idx="40">
                  <c:v>43635.663194444445</c:v>
                </c:pt>
                <c:pt idx="41">
                  <c:v>43636.441666666666</c:v>
                </c:pt>
                <c:pt idx="42">
                  <c:v>43636.65625</c:v>
                </c:pt>
                <c:pt idx="43">
                  <c:v>43637.441666666666</c:v>
                </c:pt>
                <c:pt idx="44">
                  <c:v>43637.693055555559</c:v>
                </c:pt>
                <c:pt idx="45">
                  <c:v>43640.445833333331</c:v>
                </c:pt>
                <c:pt idx="46">
                  <c:v>43640.65625</c:v>
                </c:pt>
                <c:pt idx="47">
                  <c:v>43641.517361111109</c:v>
                </c:pt>
                <c:pt idx="48">
                  <c:v>43642.680555555555</c:v>
                </c:pt>
                <c:pt idx="49">
                  <c:v>43644.618055555555</c:v>
                </c:pt>
                <c:pt idx="50">
                  <c:v>43647.490972222222</c:v>
                </c:pt>
                <c:pt idx="51">
                  <c:v>43648.011111111111</c:v>
                </c:pt>
                <c:pt idx="52">
                  <c:v>43649.534722222219</c:v>
                </c:pt>
                <c:pt idx="53">
                  <c:v>43649.701388888891</c:v>
                </c:pt>
                <c:pt idx="54">
                  <c:v>43650.411111111112</c:v>
                </c:pt>
                <c:pt idx="55">
                  <c:v>43650.71597222222</c:v>
                </c:pt>
                <c:pt idx="56">
                  <c:v>43652.411111111112</c:v>
                </c:pt>
                <c:pt idx="57">
                  <c:v>43654.427083333336</c:v>
                </c:pt>
                <c:pt idx="58">
                  <c:v>43655.427083333336</c:v>
                </c:pt>
                <c:pt idx="59">
                  <c:v>43656.467361111114</c:v>
                </c:pt>
                <c:pt idx="60">
                  <c:v>43657.443055555559</c:v>
                </c:pt>
                <c:pt idx="61">
                  <c:v>43657.688194444447</c:v>
                </c:pt>
                <c:pt idx="62">
                  <c:v>43657.699305555558</c:v>
                </c:pt>
                <c:pt idx="63">
                  <c:v>43657.71597222222</c:v>
                </c:pt>
                <c:pt idx="64">
                  <c:v>43658.429166666669</c:v>
                </c:pt>
                <c:pt idx="65">
                  <c:v>43661.473611111112</c:v>
                </c:pt>
                <c:pt idx="66">
                  <c:v>43662.614583333336</c:v>
                </c:pt>
              </c:numCache>
            </c:numRef>
          </c:xVal>
          <c:yVal>
            <c:numRef>
              <c:f>'04_june'!$K$10:$K$103</c:f>
              <c:numCache>
                <c:formatCode>0.0000</c:formatCode>
                <c:ptCount val="94"/>
                <c:pt idx="0">
                  <c:v>0.11968295904887712</c:v>
                </c:pt>
                <c:pt idx="1">
                  <c:v>0.35535006605019814</c:v>
                </c:pt>
                <c:pt idx="2">
                  <c:v>0.43936591809775433</c:v>
                </c:pt>
                <c:pt idx="3">
                  <c:v>0.74214002642007915</c:v>
                </c:pt>
                <c:pt idx="4">
                  <c:v>0.76129458388375171</c:v>
                </c:pt>
                <c:pt idx="5">
                  <c:v>0.77252311756935266</c:v>
                </c:pt>
                <c:pt idx="6">
                  <c:v>0.8315719947159842</c:v>
                </c:pt>
                <c:pt idx="7">
                  <c:v>0.91413474240422721</c:v>
                </c:pt>
                <c:pt idx="8">
                  <c:v>0.94715984147952448</c:v>
                </c:pt>
                <c:pt idx="9">
                  <c:v>1.1585204755614267</c:v>
                </c:pt>
                <c:pt idx="10">
                  <c:v>1.2793923381770145</c:v>
                </c:pt>
                <c:pt idx="11">
                  <c:v>1.6375165125495375</c:v>
                </c:pt>
                <c:pt idx="12">
                  <c:v>2.0961690885072652</c:v>
                </c:pt>
                <c:pt idx="13">
                  <c:v>2.3680317040951127</c:v>
                </c:pt>
                <c:pt idx="14">
                  <c:v>2.9154557463672393</c:v>
                </c:pt>
                <c:pt idx="15">
                  <c:v>6.6763540290620869</c:v>
                </c:pt>
                <c:pt idx="16">
                  <c:v>8.6446499339498004</c:v>
                </c:pt>
                <c:pt idx="17">
                  <c:v>10.639365918097752</c:v>
                </c:pt>
                <c:pt idx="18">
                  <c:v>12.250990752972257</c:v>
                </c:pt>
                <c:pt idx="19">
                  <c:v>16.591809775429322</c:v>
                </c:pt>
                <c:pt idx="20">
                  <c:v>16.685601056803169</c:v>
                </c:pt>
                <c:pt idx="21">
                  <c:v>16.859445178335534</c:v>
                </c:pt>
                <c:pt idx="22">
                  <c:v>17.301849405548214</c:v>
                </c:pt>
                <c:pt idx="23">
                  <c:v>19.274108322324963</c:v>
                </c:pt>
                <c:pt idx="24">
                  <c:v>19.597357992073974</c:v>
                </c:pt>
                <c:pt idx="25">
                  <c:v>21.729194187582564</c:v>
                </c:pt>
                <c:pt idx="26">
                  <c:v>25.021136063408196</c:v>
                </c:pt>
                <c:pt idx="27">
                  <c:v>36.023778071334213</c:v>
                </c:pt>
                <c:pt idx="28">
                  <c:v>40.108322324966977</c:v>
                </c:pt>
                <c:pt idx="29">
                  <c:v>53.248348745046236</c:v>
                </c:pt>
                <c:pt idx="30">
                  <c:v>57.385733157199475</c:v>
                </c:pt>
                <c:pt idx="31">
                  <c:v>77.98811096433289</c:v>
                </c:pt>
                <c:pt idx="32">
                  <c:v>96.561426684280036</c:v>
                </c:pt>
                <c:pt idx="33">
                  <c:v>99.25297225891677</c:v>
                </c:pt>
                <c:pt idx="34">
                  <c:v>105.11492734478203</c:v>
                </c:pt>
                <c:pt idx="35">
                  <c:v>111.96036988110964</c:v>
                </c:pt>
                <c:pt idx="36">
                  <c:v>114.93262879788639</c:v>
                </c:pt>
                <c:pt idx="37">
                  <c:v>119.85997357992073</c:v>
                </c:pt>
                <c:pt idx="38">
                  <c:v>124.56274768824306</c:v>
                </c:pt>
                <c:pt idx="39">
                  <c:v>132.33685601056803</c:v>
                </c:pt>
                <c:pt idx="40">
                  <c:v>138.68692206076619</c:v>
                </c:pt>
                <c:pt idx="41">
                  <c:v>153.31043593130781</c:v>
                </c:pt>
                <c:pt idx="42">
                  <c:v>158.45178335535007</c:v>
                </c:pt>
                <c:pt idx="43">
                  <c:v>177.20475561426684</c:v>
                </c:pt>
                <c:pt idx="44">
                  <c:v>183.85733157199471</c:v>
                </c:pt>
                <c:pt idx="45">
                  <c:v>206.87675033025101</c:v>
                </c:pt>
                <c:pt idx="46">
                  <c:v>206.93870541611625</c:v>
                </c:pt>
                <c:pt idx="47">
                  <c:v>207.19484808454425</c:v>
                </c:pt>
                <c:pt idx="48">
                  <c:v>207.52972258916776</c:v>
                </c:pt>
                <c:pt idx="49">
                  <c:v>208.11624834874505</c:v>
                </c:pt>
                <c:pt idx="50">
                  <c:v>209.01254953764862</c:v>
                </c:pt>
                <c:pt idx="51">
                  <c:v>214.4227212681638</c:v>
                </c:pt>
                <c:pt idx="52">
                  <c:v>217.42800528401585</c:v>
                </c:pt>
                <c:pt idx="53">
                  <c:v>220.14002642007927</c:v>
                </c:pt>
                <c:pt idx="54">
                  <c:v>236.57331571994715</c:v>
                </c:pt>
                <c:pt idx="55">
                  <c:v>244.05680317040952</c:v>
                </c:pt>
                <c:pt idx="56">
                  <c:v>249.13606340819021</c:v>
                </c:pt>
                <c:pt idx="57">
                  <c:v>255.74108322324966</c:v>
                </c:pt>
                <c:pt idx="58">
                  <c:v>277.14531043593132</c:v>
                </c:pt>
                <c:pt idx="59">
                  <c:v>296.98546895640686</c:v>
                </c:pt>
                <c:pt idx="60">
                  <c:v>311.23381770145312</c:v>
                </c:pt>
                <c:pt idx="61">
                  <c:v>315.68560105680314</c:v>
                </c:pt>
                <c:pt idx="62">
                  <c:v>323.34742404227211</c:v>
                </c:pt>
                <c:pt idx="63">
                  <c:v>324.5085865257596</c:v>
                </c:pt>
                <c:pt idx="64">
                  <c:v>339.79524438573321</c:v>
                </c:pt>
                <c:pt idx="65">
                  <c:v>369.15323645970938</c:v>
                </c:pt>
                <c:pt idx="66">
                  <c:v>376.11228533685602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97-4345-A405-AF65D1FF9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60112"/>
        <c:axId val="94357816"/>
        <c:extLst/>
      </c:scatterChart>
      <c:valAx>
        <c:axId val="9436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 </a:t>
                </a:r>
              </a:p>
            </c:rich>
          </c:tx>
          <c:layout>
            <c:manualLayout>
              <c:xMode val="edge"/>
              <c:yMode val="edge"/>
              <c:x val="0.47338453063737401"/>
              <c:y val="0.9274184639963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;@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7816"/>
        <c:crossesAt val="-25"/>
        <c:crossBetween val="midCat"/>
      </c:valAx>
      <c:valAx>
        <c:axId val="943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liquid helium equivalents (litres)</a:t>
                </a:r>
              </a:p>
            </c:rich>
          </c:tx>
          <c:layout>
            <c:manualLayout>
              <c:xMode val="edge"/>
              <c:yMode val="edge"/>
              <c:x val="2.3509114628673619E-3"/>
              <c:y val="0.16544559770937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60112"/>
        <c:crosses val="autoZero"/>
        <c:crossBetween val="midCat"/>
      </c:valAx>
      <c:spPr>
        <a:noFill/>
        <a:ln w="12700">
          <a:solidFill>
            <a:schemeClr val="tx1"/>
          </a:solidFill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12441343407685912"/>
          <c:y val="0.1104417249457602"/>
          <c:w val="0.13913501451009133"/>
          <c:h val="0.1658018910673979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ICL helium log, 04 June 2019; </a:t>
            </a:r>
            <a:r>
              <a:rPr lang="en-GB" b="1"/>
              <a:t>Meter's Flow rates (Q)</a:t>
            </a:r>
          </a:p>
        </c:rich>
      </c:tx>
      <c:layout>
        <c:manualLayout>
          <c:xMode val="edge"/>
          <c:yMode val="edge"/>
          <c:x val="0.15320393736655341"/>
          <c:y val="8.80070388928656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090469852030822"/>
          <c:y val="8.2717430207587692E-2"/>
          <c:w val="0.84653905779890637"/>
          <c:h val="0.77162759484609877"/>
        </c:manualLayout>
      </c:layout>
      <c:scatterChart>
        <c:scatterStyle val="lineMarker"/>
        <c:varyColors val="0"/>
        <c:ser>
          <c:idx val="0"/>
          <c:order val="0"/>
          <c:tx>
            <c:v>Return G4</c:v>
          </c:tx>
          <c:xVal>
            <c:numRef>
              <c:f>'04_june'!$C$9:$C$103</c:f>
              <c:numCache>
                <c:formatCode>0.00</c:formatCode>
                <c:ptCount val="95"/>
                <c:pt idx="0">
                  <c:v>0</c:v>
                </c:pt>
                <c:pt idx="1">
                  <c:v>7.0000000001164153</c:v>
                </c:pt>
                <c:pt idx="2">
                  <c:v>22.000000000116415</c:v>
                </c:pt>
                <c:pt idx="3">
                  <c:v>26.783333333325572</c:v>
                </c:pt>
                <c:pt idx="4">
                  <c:v>44.266666666720994</c:v>
                </c:pt>
                <c:pt idx="5">
                  <c:v>45.75</c:v>
                </c:pt>
                <c:pt idx="6">
                  <c:v>46.416666666744277</c:v>
                </c:pt>
                <c:pt idx="7">
                  <c:v>49.666666666686069</c:v>
                </c:pt>
                <c:pt idx="8">
                  <c:v>54.266666666662786</c:v>
                </c:pt>
                <c:pt idx="9">
                  <c:v>56.133333333302289</c:v>
                </c:pt>
                <c:pt idx="10">
                  <c:v>67.583333333430346</c:v>
                </c:pt>
                <c:pt idx="11">
                  <c:v>74.616666666639503</c:v>
                </c:pt>
                <c:pt idx="12">
                  <c:v>97.616666666697711</c:v>
                </c:pt>
                <c:pt idx="13">
                  <c:v>125.90000000002328</c:v>
                </c:pt>
                <c:pt idx="14">
                  <c:v>142.30000000004657</c:v>
                </c:pt>
                <c:pt idx="15">
                  <c:v>145.85000000009313</c:v>
                </c:pt>
                <c:pt idx="16">
                  <c:v>146.06666666676756</c:v>
                </c:pt>
                <c:pt idx="17">
                  <c:v>146.15000000002328</c:v>
                </c:pt>
                <c:pt idx="18">
                  <c:v>146.23333333345363</c:v>
                </c:pt>
                <c:pt idx="19">
                  <c:v>146.31666666670935</c:v>
                </c:pt>
                <c:pt idx="20">
                  <c:v>146.58333333337214</c:v>
                </c:pt>
                <c:pt idx="21">
                  <c:v>149.93333333329065</c:v>
                </c:pt>
                <c:pt idx="22">
                  <c:v>163.61666666669771</c:v>
                </c:pt>
                <c:pt idx="23">
                  <c:v>169.08333333337214</c:v>
                </c:pt>
                <c:pt idx="24">
                  <c:v>187.1333333333605</c:v>
                </c:pt>
                <c:pt idx="25">
                  <c:v>190.2666666667792</c:v>
                </c:pt>
                <c:pt idx="26">
                  <c:v>193.66666666668607</c:v>
                </c:pt>
                <c:pt idx="27">
                  <c:v>198.25000000011642</c:v>
                </c:pt>
                <c:pt idx="28">
                  <c:v>213.96666666667443</c:v>
                </c:pt>
                <c:pt idx="29">
                  <c:v>218.50000000011642</c:v>
                </c:pt>
                <c:pt idx="30">
                  <c:v>236.16666666674428</c:v>
                </c:pt>
                <c:pt idx="31">
                  <c:v>241.75000000011642</c:v>
                </c:pt>
                <c:pt idx="32">
                  <c:v>269.33333333343035</c:v>
                </c:pt>
                <c:pt idx="33">
                  <c:v>294.25000000011642</c:v>
                </c:pt>
                <c:pt idx="34">
                  <c:v>308.50000000011642</c:v>
                </c:pt>
                <c:pt idx="35">
                  <c:v>314.71666666679084</c:v>
                </c:pt>
                <c:pt idx="36">
                  <c:v>330.75</c:v>
                </c:pt>
                <c:pt idx="37">
                  <c:v>333.58333333331393</c:v>
                </c:pt>
                <c:pt idx="38">
                  <c:v>338.41666666668607</c:v>
                </c:pt>
                <c:pt idx="39">
                  <c:v>343.20000000006985</c:v>
                </c:pt>
                <c:pt idx="40">
                  <c:v>355.83333333337214</c:v>
                </c:pt>
                <c:pt idx="41">
                  <c:v>361.25000000005821</c:v>
                </c:pt>
                <c:pt idx="42">
                  <c:v>379.93333333334886</c:v>
                </c:pt>
                <c:pt idx="43">
                  <c:v>385.08333333337214</c:v>
                </c:pt>
                <c:pt idx="44">
                  <c:v>403.93333333334886</c:v>
                </c:pt>
                <c:pt idx="45">
                  <c:v>409.96666666679084</c:v>
                </c:pt>
                <c:pt idx="46">
                  <c:v>476.03333333332557</c:v>
                </c:pt>
                <c:pt idx="47">
                  <c:v>481.08333333337214</c:v>
                </c:pt>
                <c:pt idx="48">
                  <c:v>501.75</c:v>
                </c:pt>
                <c:pt idx="49">
                  <c:v>529.66666666668607</c:v>
                </c:pt>
                <c:pt idx="50">
                  <c:v>576.16666666668607</c:v>
                </c:pt>
                <c:pt idx="51">
                  <c:v>645.11666666669771</c:v>
                </c:pt>
                <c:pt idx="52">
                  <c:v>657.60000000003492</c:v>
                </c:pt>
                <c:pt idx="53">
                  <c:v>694.16666666662786</c:v>
                </c:pt>
                <c:pt idx="54">
                  <c:v>698.16666666674428</c:v>
                </c:pt>
                <c:pt idx="55">
                  <c:v>715.20000000006985</c:v>
                </c:pt>
                <c:pt idx="56">
                  <c:v>722.51666666666279</c:v>
                </c:pt>
                <c:pt idx="57">
                  <c:v>763.20000000006985</c:v>
                </c:pt>
                <c:pt idx="58">
                  <c:v>811.58333333343035</c:v>
                </c:pt>
                <c:pt idx="59">
                  <c:v>835.58333333343035</c:v>
                </c:pt>
                <c:pt idx="60">
                  <c:v>860.55000000010477</c:v>
                </c:pt>
                <c:pt idx="61">
                  <c:v>883.96666666679084</c:v>
                </c:pt>
                <c:pt idx="62">
                  <c:v>889.85000000009313</c:v>
                </c:pt>
                <c:pt idx="63">
                  <c:v>890.11666666675592</c:v>
                </c:pt>
                <c:pt idx="64">
                  <c:v>890.51666666666279</c:v>
                </c:pt>
                <c:pt idx="65">
                  <c:v>907.6333333334187</c:v>
                </c:pt>
                <c:pt idx="66">
                  <c:v>980.70000000006985</c:v>
                </c:pt>
                <c:pt idx="67">
                  <c:v>1008.0833333334303</c:v>
                </c:pt>
              </c:numCache>
            </c:numRef>
          </c:xVal>
          <c:yVal>
            <c:numRef>
              <c:f>'04_june'!$N$9:$N$103</c:f>
              <c:numCache>
                <c:formatCode>0.0000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21">
                  <c:v>4.7764192140296459E-2</c:v>
                </c:pt>
                <c:pt idx="22">
                  <c:v>4.7232643117894102E-2</c:v>
                </c:pt>
                <c:pt idx="23">
                  <c:v>1.9884146341435188E-2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3.9359999999166867E-2</c:v>
                </c:pt>
                <c:pt idx="28">
                  <c:v>3.3429480381991457E-2</c:v>
                </c:pt>
                <c:pt idx="29">
                  <c:v>4.3632352940130688E-2</c:v>
                </c:pt>
                <c:pt idx="30">
                  <c:v>3.5462264151021293E-2</c:v>
                </c:pt>
                <c:pt idx="31">
                  <c:v>9.6698507462014471E-2</c:v>
                </c:pt>
                <c:pt idx="32">
                  <c:v>4.8761329305170256E-2</c:v>
                </c:pt>
                <c:pt idx="33">
                  <c:v>5.2575250836079446E-2</c:v>
                </c:pt>
                <c:pt idx="34">
                  <c:v>7.4203508771929855E-2</c:v>
                </c:pt>
                <c:pt idx="35">
                  <c:v>3.1302949061623175E-2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8.7845303865821209E-3</c:v>
                </c:pt>
                <c:pt idx="46">
                  <c:v>4.3213925328037854E-2</c:v>
                </c:pt>
                <c:pt idx="47">
                  <c:v>2.2970297029491094E-2</c:v>
                </c:pt>
                <c:pt idx="48">
                  <c:v>2.4991935483917923E-2</c:v>
                </c:pt>
                <c:pt idx="49">
                  <c:v>0</c:v>
                </c:pt>
                <c:pt idx="50">
                  <c:v>2.6333333333333313E-2</c:v>
                </c:pt>
                <c:pt idx="51">
                  <c:v>2.6047860768668569E-2</c:v>
                </c:pt>
                <c:pt idx="52">
                  <c:v>3.2042723631498034E-3</c:v>
                </c:pt>
                <c:pt idx="53">
                  <c:v>0</c:v>
                </c:pt>
                <c:pt idx="54">
                  <c:v>2.7999999999185118E-2</c:v>
                </c:pt>
                <c:pt idx="55">
                  <c:v>4.1506849315087448E-2</c:v>
                </c:pt>
                <c:pt idx="56">
                  <c:v>4.1822323462835903E-2</c:v>
                </c:pt>
                <c:pt idx="57">
                  <c:v>5.8598934862655015E-2</c:v>
                </c:pt>
                <c:pt idx="58">
                  <c:v>4.8942473303451653E-2</c:v>
                </c:pt>
                <c:pt idx="59">
                  <c:v>5.2941666666666588E-2</c:v>
                </c:pt>
                <c:pt idx="60">
                  <c:v>0</c:v>
                </c:pt>
                <c:pt idx="61">
                  <c:v>0</c:v>
                </c:pt>
                <c:pt idx="64">
                  <c:v>1.6396946565206363E-2</c:v>
                </c:pt>
                <c:pt idx="65">
                  <c:v>2.4116845180010608E-2</c:v>
                </c:pt>
                <c:pt idx="66">
                  <c:v>0.34384352189788325</c:v>
                </c:pt>
                <c:pt idx="67">
                  <c:v>0.91747413268320432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0A-498D-A9A1-CA0CE769E1EB}"/>
            </c:ext>
          </c:extLst>
        </c:ser>
        <c:ser>
          <c:idx val="1"/>
          <c:order val="1"/>
          <c:tx>
            <c:v>squid</c:v>
          </c:tx>
          <c:xVal>
            <c:numRef>
              <c:f>'04_june'!$C$9:$C$103</c:f>
              <c:numCache>
                <c:formatCode>0.00</c:formatCode>
                <c:ptCount val="95"/>
                <c:pt idx="0">
                  <c:v>0</c:v>
                </c:pt>
                <c:pt idx="1">
                  <c:v>7.0000000001164153</c:v>
                </c:pt>
                <c:pt idx="2">
                  <c:v>22.000000000116415</c:v>
                </c:pt>
                <c:pt idx="3">
                  <c:v>26.783333333325572</c:v>
                </c:pt>
                <c:pt idx="4">
                  <c:v>44.266666666720994</c:v>
                </c:pt>
                <c:pt idx="5">
                  <c:v>45.75</c:v>
                </c:pt>
                <c:pt idx="6">
                  <c:v>46.416666666744277</c:v>
                </c:pt>
                <c:pt idx="7">
                  <c:v>49.666666666686069</c:v>
                </c:pt>
                <c:pt idx="8">
                  <c:v>54.266666666662786</c:v>
                </c:pt>
                <c:pt idx="9">
                  <c:v>56.133333333302289</c:v>
                </c:pt>
                <c:pt idx="10">
                  <c:v>67.583333333430346</c:v>
                </c:pt>
                <c:pt idx="11">
                  <c:v>74.616666666639503</c:v>
                </c:pt>
                <c:pt idx="12">
                  <c:v>97.616666666697711</c:v>
                </c:pt>
                <c:pt idx="13">
                  <c:v>125.90000000002328</c:v>
                </c:pt>
                <c:pt idx="14">
                  <c:v>142.30000000004657</c:v>
                </c:pt>
                <c:pt idx="15">
                  <c:v>145.85000000009313</c:v>
                </c:pt>
                <c:pt idx="16">
                  <c:v>146.06666666676756</c:v>
                </c:pt>
                <c:pt idx="17">
                  <c:v>146.15000000002328</c:v>
                </c:pt>
                <c:pt idx="18">
                  <c:v>146.23333333345363</c:v>
                </c:pt>
                <c:pt idx="19">
                  <c:v>146.31666666670935</c:v>
                </c:pt>
                <c:pt idx="20">
                  <c:v>146.58333333337214</c:v>
                </c:pt>
                <c:pt idx="21">
                  <c:v>149.93333333329065</c:v>
                </c:pt>
                <c:pt idx="22">
                  <c:v>163.61666666669771</c:v>
                </c:pt>
                <c:pt idx="23">
                  <c:v>169.08333333337214</c:v>
                </c:pt>
                <c:pt idx="24">
                  <c:v>187.1333333333605</c:v>
                </c:pt>
                <c:pt idx="25">
                  <c:v>190.2666666667792</c:v>
                </c:pt>
                <c:pt idx="26">
                  <c:v>193.66666666668607</c:v>
                </c:pt>
                <c:pt idx="27">
                  <c:v>198.25000000011642</c:v>
                </c:pt>
                <c:pt idx="28">
                  <c:v>213.96666666667443</c:v>
                </c:pt>
                <c:pt idx="29">
                  <c:v>218.50000000011642</c:v>
                </c:pt>
                <c:pt idx="30">
                  <c:v>236.16666666674428</c:v>
                </c:pt>
                <c:pt idx="31">
                  <c:v>241.75000000011642</c:v>
                </c:pt>
                <c:pt idx="32">
                  <c:v>269.33333333343035</c:v>
                </c:pt>
                <c:pt idx="33">
                  <c:v>294.25000000011642</c:v>
                </c:pt>
                <c:pt idx="34">
                  <c:v>308.50000000011642</c:v>
                </c:pt>
                <c:pt idx="35">
                  <c:v>314.71666666679084</c:v>
                </c:pt>
                <c:pt idx="36">
                  <c:v>330.75</c:v>
                </c:pt>
                <c:pt idx="37">
                  <c:v>333.58333333331393</c:v>
                </c:pt>
                <c:pt idx="38">
                  <c:v>338.41666666668607</c:v>
                </c:pt>
                <c:pt idx="39">
                  <c:v>343.20000000006985</c:v>
                </c:pt>
                <c:pt idx="40">
                  <c:v>355.83333333337214</c:v>
                </c:pt>
                <c:pt idx="41">
                  <c:v>361.25000000005821</c:v>
                </c:pt>
                <c:pt idx="42">
                  <c:v>379.93333333334886</c:v>
                </c:pt>
                <c:pt idx="43">
                  <c:v>385.08333333337214</c:v>
                </c:pt>
                <c:pt idx="44">
                  <c:v>403.93333333334886</c:v>
                </c:pt>
                <c:pt idx="45">
                  <c:v>409.96666666679084</c:v>
                </c:pt>
                <c:pt idx="46">
                  <c:v>476.03333333332557</c:v>
                </c:pt>
                <c:pt idx="47">
                  <c:v>481.08333333337214</c:v>
                </c:pt>
                <c:pt idx="48">
                  <c:v>501.75</c:v>
                </c:pt>
                <c:pt idx="49">
                  <c:v>529.66666666668607</c:v>
                </c:pt>
                <c:pt idx="50">
                  <c:v>576.16666666668607</c:v>
                </c:pt>
                <c:pt idx="51">
                  <c:v>645.11666666669771</c:v>
                </c:pt>
                <c:pt idx="52">
                  <c:v>657.60000000003492</c:v>
                </c:pt>
                <c:pt idx="53">
                  <c:v>694.16666666662786</c:v>
                </c:pt>
                <c:pt idx="54">
                  <c:v>698.16666666674428</c:v>
                </c:pt>
                <c:pt idx="55">
                  <c:v>715.20000000006985</c:v>
                </c:pt>
                <c:pt idx="56">
                  <c:v>722.51666666666279</c:v>
                </c:pt>
                <c:pt idx="57">
                  <c:v>763.20000000006985</c:v>
                </c:pt>
                <c:pt idx="58">
                  <c:v>811.58333333343035</c:v>
                </c:pt>
                <c:pt idx="59">
                  <c:v>835.58333333343035</c:v>
                </c:pt>
                <c:pt idx="60">
                  <c:v>860.55000000010477</c:v>
                </c:pt>
                <c:pt idx="61">
                  <c:v>883.96666666679084</c:v>
                </c:pt>
                <c:pt idx="62">
                  <c:v>889.85000000009313</c:v>
                </c:pt>
                <c:pt idx="63">
                  <c:v>890.11666666675592</c:v>
                </c:pt>
                <c:pt idx="64">
                  <c:v>890.51666666666279</c:v>
                </c:pt>
                <c:pt idx="65">
                  <c:v>907.6333333334187</c:v>
                </c:pt>
                <c:pt idx="66">
                  <c:v>980.70000000006985</c:v>
                </c:pt>
                <c:pt idx="67">
                  <c:v>1008.0833333334303</c:v>
                </c:pt>
              </c:numCache>
            </c:numRef>
          </c:xVal>
          <c:yVal>
            <c:numRef>
              <c:f>'04_june'!$O$9:$O$103</c:f>
              <c:numCache>
                <c:formatCode>0.0000</c:formatCode>
                <c:ptCount val="95"/>
                <c:pt idx="0">
                  <c:v>0</c:v>
                </c:pt>
                <c:pt idx="1">
                  <c:v>0.62857142856118287</c:v>
                </c:pt>
                <c:pt idx="2">
                  <c:v>0.56833333333343039</c:v>
                </c:pt>
                <c:pt idx="3">
                  <c:v>0.18397212543976843</c:v>
                </c:pt>
                <c:pt idx="4">
                  <c:v>0.20261582459425223</c:v>
                </c:pt>
                <c:pt idx="5">
                  <c:v>5.9835505620164922</c:v>
                </c:pt>
                <c:pt idx="6">
                  <c:v>0.23534999996979897</c:v>
                </c:pt>
                <c:pt idx="7">
                  <c:v>0.18987692308016438</c:v>
                </c:pt>
                <c:pt idx="8">
                  <c:v>0.16778260869699238</c:v>
                </c:pt>
                <c:pt idx="9">
                  <c:v>0.15867857143124534</c:v>
                </c:pt>
                <c:pt idx="10">
                  <c:v>0.17406113536910778</c:v>
                </c:pt>
                <c:pt idx="11">
                  <c:v>0.19461611374753918</c:v>
                </c:pt>
                <c:pt idx="12">
                  <c:v>0.1746913043473369</c:v>
                </c:pt>
                <c:pt idx="13">
                  <c:v>0.1662746022393887</c:v>
                </c:pt>
                <c:pt idx="14">
                  <c:v>0.162835365853438</c:v>
                </c:pt>
                <c:pt idx="21">
                  <c:v>0.20415720524230935</c:v>
                </c:pt>
                <c:pt idx="22">
                  <c:v>0.18472838002327244</c:v>
                </c:pt>
                <c:pt idx="23">
                  <c:v>0.16467073170709073</c:v>
                </c:pt>
                <c:pt idx="24">
                  <c:v>0.16524653739625492</c:v>
                </c:pt>
                <c:pt idx="25">
                  <c:v>0.17648936169728185</c:v>
                </c:pt>
                <c:pt idx="26">
                  <c:v>1.4423529412166469</c:v>
                </c:pt>
                <c:pt idx="27">
                  <c:v>0.15076363636020393</c:v>
                </c:pt>
                <c:pt idx="28">
                  <c:v>0.14627783669236241</c:v>
                </c:pt>
                <c:pt idx="29">
                  <c:v>0.17364705881991574</c:v>
                </c:pt>
                <c:pt idx="30">
                  <c:v>0.15372452830211836</c:v>
                </c:pt>
                <c:pt idx="31">
                  <c:v>0.151164179103599</c:v>
                </c:pt>
                <c:pt idx="32">
                  <c:v>0.1380543806647824</c:v>
                </c:pt>
                <c:pt idx="33">
                  <c:v>0.1329431438126055</c:v>
                </c:pt>
                <c:pt idx="34">
                  <c:v>0.13561403508764783</c:v>
                </c:pt>
                <c:pt idx="35">
                  <c:v>0.14284182305596277</c:v>
                </c:pt>
                <c:pt idx="36">
                  <c:v>0.14806652806766213</c:v>
                </c:pt>
                <c:pt idx="37">
                  <c:v>3.8961176470857404</c:v>
                </c:pt>
                <c:pt idx="38">
                  <c:v>0.11006896551620111</c:v>
                </c:pt>
                <c:pt idx="39">
                  <c:v>0.1785365853638369</c:v>
                </c:pt>
                <c:pt idx="40">
                  <c:v>0.1752506596310329</c:v>
                </c:pt>
                <c:pt idx="41">
                  <c:v>0.14721230769235422</c:v>
                </c:pt>
                <c:pt idx="42">
                  <c:v>0.15174487065136902</c:v>
                </c:pt>
                <c:pt idx="43">
                  <c:v>0.15990291262107145</c:v>
                </c:pt>
                <c:pt idx="44">
                  <c:v>0.15358090185697679</c:v>
                </c:pt>
                <c:pt idx="45">
                  <c:v>0.17784530386425357</c:v>
                </c:pt>
                <c:pt idx="46">
                  <c:v>0.15624217961681991</c:v>
                </c:pt>
                <c:pt idx="47">
                  <c:v>0.14685148514739818</c:v>
                </c:pt>
                <c:pt idx="48">
                  <c:v>0.1589758064519973</c:v>
                </c:pt>
                <c:pt idx="49">
                  <c:v>0.47625671641745537</c:v>
                </c:pt>
                <c:pt idx="50">
                  <c:v>0.16606451612906606</c:v>
                </c:pt>
                <c:pt idx="51">
                  <c:v>0.16525018129076591</c:v>
                </c:pt>
                <c:pt idx="52">
                  <c:v>0.43145527369801834</c:v>
                </c:pt>
                <c:pt idx="53">
                  <c:v>0.13936189608053717</c:v>
                </c:pt>
                <c:pt idx="54">
                  <c:v>1.295249999962427</c:v>
                </c:pt>
                <c:pt idx="55">
                  <c:v>0.12275929549909796</c:v>
                </c:pt>
                <c:pt idx="56">
                  <c:v>0.1271070615047375</c:v>
                </c:pt>
                <c:pt idx="57">
                  <c:v>0.1350921753377114</c:v>
                </c:pt>
                <c:pt idx="58">
                  <c:v>0.12055804340328166</c:v>
                </c:pt>
                <c:pt idx="59">
                  <c:v>0.13679166666664364</c:v>
                </c:pt>
                <c:pt idx="60">
                  <c:v>0.55109479305731202</c:v>
                </c:pt>
                <c:pt idx="61">
                  <c:v>0.17513167259766621</c:v>
                </c:pt>
                <c:pt idx="64">
                  <c:v>0.16274809160662185</c:v>
                </c:pt>
                <c:pt idx="65">
                  <c:v>0.16112950340702692</c:v>
                </c:pt>
                <c:pt idx="66">
                  <c:v>0.15979927007301947</c:v>
                </c:pt>
                <c:pt idx="67">
                  <c:v>0.16429701765046867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0A-498D-A9A1-CA0CE769E1EB}"/>
            </c:ext>
          </c:extLst>
        </c:ser>
        <c:ser>
          <c:idx val="2"/>
          <c:order val="2"/>
          <c:tx>
            <c:v>esr</c:v>
          </c:tx>
          <c:xVal>
            <c:numRef>
              <c:f>'04_june'!$C$9:$C$103</c:f>
              <c:numCache>
                <c:formatCode>0.00</c:formatCode>
                <c:ptCount val="95"/>
                <c:pt idx="0">
                  <c:v>0</c:v>
                </c:pt>
                <c:pt idx="1">
                  <c:v>7.0000000001164153</c:v>
                </c:pt>
                <c:pt idx="2">
                  <c:v>22.000000000116415</c:v>
                </c:pt>
                <c:pt idx="3">
                  <c:v>26.783333333325572</c:v>
                </c:pt>
                <c:pt idx="4">
                  <c:v>44.266666666720994</c:v>
                </c:pt>
                <c:pt idx="5">
                  <c:v>45.75</c:v>
                </c:pt>
                <c:pt idx="6">
                  <c:v>46.416666666744277</c:v>
                </c:pt>
                <c:pt idx="7">
                  <c:v>49.666666666686069</c:v>
                </c:pt>
                <c:pt idx="8">
                  <c:v>54.266666666662786</c:v>
                </c:pt>
                <c:pt idx="9">
                  <c:v>56.133333333302289</c:v>
                </c:pt>
                <c:pt idx="10">
                  <c:v>67.583333333430346</c:v>
                </c:pt>
                <c:pt idx="11">
                  <c:v>74.616666666639503</c:v>
                </c:pt>
                <c:pt idx="12">
                  <c:v>97.616666666697711</c:v>
                </c:pt>
                <c:pt idx="13">
                  <c:v>125.90000000002328</c:v>
                </c:pt>
                <c:pt idx="14">
                  <c:v>142.30000000004657</c:v>
                </c:pt>
                <c:pt idx="15">
                  <c:v>145.85000000009313</c:v>
                </c:pt>
                <c:pt idx="16">
                  <c:v>146.06666666676756</c:v>
                </c:pt>
                <c:pt idx="17">
                  <c:v>146.15000000002328</c:v>
                </c:pt>
                <c:pt idx="18">
                  <c:v>146.23333333345363</c:v>
                </c:pt>
                <c:pt idx="19">
                  <c:v>146.31666666670935</c:v>
                </c:pt>
                <c:pt idx="20">
                  <c:v>146.58333333337214</c:v>
                </c:pt>
                <c:pt idx="21">
                  <c:v>149.93333333329065</c:v>
                </c:pt>
                <c:pt idx="22">
                  <c:v>163.61666666669771</c:v>
                </c:pt>
                <c:pt idx="23">
                  <c:v>169.08333333337214</c:v>
                </c:pt>
                <c:pt idx="24">
                  <c:v>187.1333333333605</c:v>
                </c:pt>
                <c:pt idx="25">
                  <c:v>190.2666666667792</c:v>
                </c:pt>
                <c:pt idx="26">
                  <c:v>193.66666666668607</c:v>
                </c:pt>
                <c:pt idx="27">
                  <c:v>198.25000000011642</c:v>
                </c:pt>
                <c:pt idx="28">
                  <c:v>213.96666666667443</c:v>
                </c:pt>
                <c:pt idx="29">
                  <c:v>218.50000000011642</c:v>
                </c:pt>
                <c:pt idx="30">
                  <c:v>236.16666666674428</c:v>
                </c:pt>
                <c:pt idx="31">
                  <c:v>241.75000000011642</c:v>
                </c:pt>
                <c:pt idx="32">
                  <c:v>269.33333333343035</c:v>
                </c:pt>
                <c:pt idx="33">
                  <c:v>294.25000000011642</c:v>
                </c:pt>
                <c:pt idx="34">
                  <c:v>308.50000000011642</c:v>
                </c:pt>
                <c:pt idx="35">
                  <c:v>314.71666666679084</c:v>
                </c:pt>
                <c:pt idx="36">
                  <c:v>330.75</c:v>
                </c:pt>
                <c:pt idx="37">
                  <c:v>333.58333333331393</c:v>
                </c:pt>
                <c:pt idx="38">
                  <c:v>338.41666666668607</c:v>
                </c:pt>
                <c:pt idx="39">
                  <c:v>343.20000000006985</c:v>
                </c:pt>
                <c:pt idx="40">
                  <c:v>355.83333333337214</c:v>
                </c:pt>
                <c:pt idx="41">
                  <c:v>361.25000000005821</c:v>
                </c:pt>
                <c:pt idx="42">
                  <c:v>379.93333333334886</c:v>
                </c:pt>
                <c:pt idx="43">
                  <c:v>385.08333333337214</c:v>
                </c:pt>
                <c:pt idx="44">
                  <c:v>403.93333333334886</c:v>
                </c:pt>
                <c:pt idx="45">
                  <c:v>409.96666666679084</c:v>
                </c:pt>
                <c:pt idx="46">
                  <c:v>476.03333333332557</c:v>
                </c:pt>
                <c:pt idx="47">
                  <c:v>481.08333333337214</c:v>
                </c:pt>
                <c:pt idx="48">
                  <c:v>501.75</c:v>
                </c:pt>
                <c:pt idx="49">
                  <c:v>529.66666666668607</c:v>
                </c:pt>
                <c:pt idx="50">
                  <c:v>576.16666666668607</c:v>
                </c:pt>
                <c:pt idx="51">
                  <c:v>645.11666666669771</c:v>
                </c:pt>
                <c:pt idx="52">
                  <c:v>657.60000000003492</c:v>
                </c:pt>
                <c:pt idx="53">
                  <c:v>694.16666666662786</c:v>
                </c:pt>
                <c:pt idx="54">
                  <c:v>698.16666666674428</c:v>
                </c:pt>
                <c:pt idx="55">
                  <c:v>715.20000000006985</c:v>
                </c:pt>
                <c:pt idx="56">
                  <c:v>722.51666666666279</c:v>
                </c:pt>
                <c:pt idx="57">
                  <c:v>763.20000000006985</c:v>
                </c:pt>
                <c:pt idx="58">
                  <c:v>811.58333333343035</c:v>
                </c:pt>
                <c:pt idx="59">
                  <c:v>835.58333333343035</c:v>
                </c:pt>
                <c:pt idx="60">
                  <c:v>860.55000000010477</c:v>
                </c:pt>
                <c:pt idx="61">
                  <c:v>883.96666666679084</c:v>
                </c:pt>
                <c:pt idx="62">
                  <c:v>889.85000000009313</c:v>
                </c:pt>
                <c:pt idx="63">
                  <c:v>890.11666666675592</c:v>
                </c:pt>
                <c:pt idx="64">
                  <c:v>890.51666666666279</c:v>
                </c:pt>
                <c:pt idx="65">
                  <c:v>907.6333333334187</c:v>
                </c:pt>
                <c:pt idx="66">
                  <c:v>980.70000000006985</c:v>
                </c:pt>
                <c:pt idx="67">
                  <c:v>1008.0833333334303</c:v>
                </c:pt>
              </c:numCache>
            </c:numRef>
          </c:xVal>
          <c:yVal>
            <c:numRef>
              <c:f>'04_june'!$P$9:$P$103</c:f>
              <c:numCache>
                <c:formatCode>0.0000</c:formatCode>
                <c:ptCount val="95"/>
                <c:pt idx="0">
                  <c:v>0</c:v>
                </c:pt>
                <c:pt idx="1">
                  <c:v>1.2942857142641892E-2</c:v>
                </c:pt>
                <c:pt idx="2">
                  <c:v>1.1893333333333334E-2</c:v>
                </c:pt>
                <c:pt idx="3">
                  <c:v>1.3296167247731928E-2</c:v>
                </c:pt>
                <c:pt idx="4">
                  <c:v>1.3109628217303299E-2</c:v>
                </c:pt>
                <c:pt idx="5">
                  <c:v>9.7752808992344706E-3</c:v>
                </c:pt>
                <c:pt idx="6">
                  <c:v>1.2749999998515633E-2</c:v>
                </c:pt>
                <c:pt idx="7">
                  <c:v>1.3753846154092508E-2</c:v>
                </c:pt>
                <c:pt idx="8">
                  <c:v>1.3586956521807901E-2</c:v>
                </c:pt>
                <c:pt idx="9">
                  <c:v>1.3392857143051986E-2</c:v>
                </c:pt>
                <c:pt idx="10">
                  <c:v>1.3973799126481274E-2</c:v>
                </c:pt>
                <c:pt idx="11">
                  <c:v>1.3009478673215457E-2</c:v>
                </c:pt>
                <c:pt idx="12">
                  <c:v>1.1786956521709305E-2</c:v>
                </c:pt>
                <c:pt idx="13">
                  <c:v>1.2275780789632124E-2</c:v>
                </c:pt>
                <c:pt idx="14">
                  <c:v>1.2548780487787075E-2</c:v>
                </c:pt>
                <c:pt idx="15">
                  <c:v>0.11673239436466588</c:v>
                </c:pt>
                <c:pt idx="16">
                  <c:v>13.139999999529326</c:v>
                </c:pt>
                <c:pt idx="17">
                  <c:v>17.880000016652041</c:v>
                </c:pt>
                <c:pt idx="18">
                  <c:v>18.11999997890554</c:v>
                </c:pt>
                <c:pt idx="19">
                  <c:v>14.64000001363457</c:v>
                </c:pt>
                <c:pt idx="20">
                  <c:v>12.322500000179314</c:v>
                </c:pt>
                <c:pt idx="21">
                  <c:v>2.1194029851261745E-2</c:v>
                </c:pt>
                <c:pt idx="22">
                  <c:v>9.6175395858191116E-3</c:v>
                </c:pt>
                <c:pt idx="23">
                  <c:v>6.1262195121864121E-2</c:v>
                </c:pt>
                <c:pt idx="24">
                  <c:v>8.2714681440496582E-2</c:v>
                </c:pt>
                <c:pt idx="25">
                  <c:v>7.8095744678723225E-2</c:v>
                </c:pt>
                <c:pt idx="26">
                  <c:v>0.47464705883653124</c:v>
                </c:pt>
                <c:pt idx="27">
                  <c:v>0.54370909089758268</c:v>
                </c:pt>
                <c:pt idx="28">
                  <c:v>0.52994697773431043</c:v>
                </c:pt>
                <c:pt idx="29">
                  <c:v>0.68205882351306479</c:v>
                </c:pt>
                <c:pt idx="30">
                  <c:v>0.56303773585029304</c:v>
                </c:pt>
                <c:pt idx="31">
                  <c:v>0.56095522387669916</c:v>
                </c:pt>
                <c:pt idx="32">
                  <c:v>0.56541389728136437</c:v>
                </c:pt>
                <c:pt idx="33">
                  <c:v>0.56428093645440991</c:v>
                </c:pt>
                <c:pt idx="34">
                  <c:v>0.14298245614035149</c:v>
                </c:pt>
                <c:pt idx="35">
                  <c:v>0.71380697050849229</c:v>
                </c:pt>
                <c:pt idx="36">
                  <c:v>0.32320166320416649</c:v>
                </c:pt>
                <c:pt idx="37">
                  <c:v>0.79411764706426158</c:v>
                </c:pt>
                <c:pt idx="38">
                  <c:v>0.77172413792483652</c:v>
                </c:pt>
                <c:pt idx="39">
                  <c:v>0.74425087107229071</c:v>
                </c:pt>
                <c:pt idx="40">
                  <c:v>0.4658311345657889</c:v>
                </c:pt>
                <c:pt idx="41">
                  <c:v>0.88744615384297543</c:v>
                </c:pt>
                <c:pt idx="42">
                  <c:v>0.59250669045630422</c:v>
                </c:pt>
                <c:pt idx="43">
                  <c:v>0.75572815533639115</c:v>
                </c:pt>
                <c:pt idx="44">
                  <c:v>0.75310344827679221</c:v>
                </c:pt>
                <c:pt idx="45">
                  <c:v>0.83469613258165332</c:v>
                </c:pt>
                <c:pt idx="46">
                  <c:v>0.2637593340065813</c:v>
                </c:pt>
                <c:pt idx="47">
                  <c:v>9.2871287127844083E-3</c:v>
                </c:pt>
                <c:pt idx="48">
                  <c:v>9.382258064533024E-3</c:v>
                </c:pt>
                <c:pt idx="49">
                  <c:v>9.080597014919152E-3</c:v>
                </c:pt>
                <c:pt idx="50">
                  <c:v>9.5483870967745556E-3</c:v>
                </c:pt>
                <c:pt idx="51">
                  <c:v>9.8404641044216225E-3</c:v>
                </c:pt>
                <c:pt idx="52">
                  <c:v>0.32807743658200872</c:v>
                </c:pt>
                <c:pt idx="53">
                  <c:v>6.2215132178793923E-2</c:v>
                </c:pt>
                <c:pt idx="54">
                  <c:v>0.51324999998506893</c:v>
                </c:pt>
                <c:pt idx="55">
                  <c:v>0.73033268101794513</c:v>
                </c:pt>
                <c:pt idx="56">
                  <c:v>0.77425968110119514</c:v>
                </c:pt>
                <c:pt idx="57">
                  <c:v>9.4510446538132661E-2</c:v>
                </c:pt>
                <c:pt idx="58">
                  <c:v>0.10334137099546385</c:v>
                </c:pt>
                <c:pt idx="59">
                  <c:v>0.67512500000000009</c:v>
                </c:pt>
                <c:pt idx="60">
                  <c:v>0.60156208277684931</c:v>
                </c:pt>
                <c:pt idx="61">
                  <c:v>0.4606120996437465</c:v>
                </c:pt>
                <c:pt idx="62">
                  <c:v>0.57280453258092212</c:v>
                </c:pt>
                <c:pt idx="63">
                  <c:v>21.750000000316547</c:v>
                </c:pt>
                <c:pt idx="64">
                  <c:v>1.5341984733124341</c:v>
                </c:pt>
                <c:pt idx="65">
                  <c:v>1.2631548198570948</c:v>
                </c:pt>
                <c:pt idx="66">
                  <c:v>0.55394616788332962</c:v>
                </c:pt>
                <c:pt idx="67">
                  <c:v>1.4586609859997697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0A-498D-A9A1-CA0CE769E1EB}"/>
            </c:ext>
          </c:extLst>
        </c:ser>
        <c:ser>
          <c:idx val="6"/>
          <c:order val="3"/>
          <c:tx>
            <c:v>ICL newG16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'04_june'!$C$9:$C$103</c:f>
              <c:numCache>
                <c:formatCode>0.00</c:formatCode>
                <c:ptCount val="95"/>
                <c:pt idx="0">
                  <c:v>0</c:v>
                </c:pt>
                <c:pt idx="1">
                  <c:v>7.0000000001164153</c:v>
                </c:pt>
                <c:pt idx="2">
                  <c:v>22.000000000116415</c:v>
                </c:pt>
                <c:pt idx="3">
                  <c:v>26.783333333325572</c:v>
                </c:pt>
                <c:pt idx="4">
                  <c:v>44.266666666720994</c:v>
                </c:pt>
                <c:pt idx="5">
                  <c:v>45.75</c:v>
                </c:pt>
                <c:pt idx="6">
                  <c:v>46.416666666744277</c:v>
                </c:pt>
                <c:pt idx="7">
                  <c:v>49.666666666686069</c:v>
                </c:pt>
                <c:pt idx="8">
                  <c:v>54.266666666662786</c:v>
                </c:pt>
                <c:pt idx="9">
                  <c:v>56.133333333302289</c:v>
                </c:pt>
                <c:pt idx="10">
                  <c:v>67.583333333430346</c:v>
                </c:pt>
                <c:pt idx="11">
                  <c:v>74.616666666639503</c:v>
                </c:pt>
                <c:pt idx="12">
                  <c:v>97.616666666697711</c:v>
                </c:pt>
                <c:pt idx="13">
                  <c:v>125.90000000002328</c:v>
                </c:pt>
                <c:pt idx="14">
                  <c:v>142.30000000004657</c:v>
                </c:pt>
                <c:pt idx="15">
                  <c:v>145.85000000009313</c:v>
                </c:pt>
                <c:pt idx="16">
                  <c:v>146.06666666676756</c:v>
                </c:pt>
                <c:pt idx="17">
                  <c:v>146.15000000002328</c:v>
                </c:pt>
                <c:pt idx="18">
                  <c:v>146.23333333345363</c:v>
                </c:pt>
                <c:pt idx="19">
                  <c:v>146.31666666670935</c:v>
                </c:pt>
                <c:pt idx="20">
                  <c:v>146.58333333337214</c:v>
                </c:pt>
                <c:pt idx="21">
                  <c:v>149.93333333329065</c:v>
                </c:pt>
                <c:pt idx="22">
                  <c:v>163.61666666669771</c:v>
                </c:pt>
                <c:pt idx="23">
                  <c:v>169.08333333337214</c:v>
                </c:pt>
                <c:pt idx="24">
                  <c:v>187.1333333333605</c:v>
                </c:pt>
                <c:pt idx="25">
                  <c:v>190.2666666667792</c:v>
                </c:pt>
                <c:pt idx="26">
                  <c:v>193.66666666668607</c:v>
                </c:pt>
                <c:pt idx="27">
                  <c:v>198.25000000011642</c:v>
                </c:pt>
                <c:pt idx="28">
                  <c:v>213.96666666667443</c:v>
                </c:pt>
                <c:pt idx="29">
                  <c:v>218.50000000011642</c:v>
                </c:pt>
                <c:pt idx="30">
                  <c:v>236.16666666674428</c:v>
                </c:pt>
                <c:pt idx="31">
                  <c:v>241.75000000011642</c:v>
                </c:pt>
                <c:pt idx="32">
                  <c:v>269.33333333343035</c:v>
                </c:pt>
                <c:pt idx="33">
                  <c:v>294.25000000011642</c:v>
                </c:pt>
                <c:pt idx="34">
                  <c:v>308.50000000011642</c:v>
                </c:pt>
                <c:pt idx="35">
                  <c:v>314.71666666679084</c:v>
                </c:pt>
                <c:pt idx="36">
                  <c:v>330.75</c:v>
                </c:pt>
                <c:pt idx="37">
                  <c:v>333.58333333331393</c:v>
                </c:pt>
                <c:pt idx="38">
                  <c:v>338.41666666668607</c:v>
                </c:pt>
                <c:pt idx="39">
                  <c:v>343.20000000006985</c:v>
                </c:pt>
                <c:pt idx="40">
                  <c:v>355.83333333337214</c:v>
                </c:pt>
                <c:pt idx="41">
                  <c:v>361.25000000005821</c:v>
                </c:pt>
                <c:pt idx="42">
                  <c:v>379.93333333334886</c:v>
                </c:pt>
                <c:pt idx="43">
                  <c:v>385.08333333337214</c:v>
                </c:pt>
                <c:pt idx="44">
                  <c:v>403.93333333334886</c:v>
                </c:pt>
                <c:pt idx="45">
                  <c:v>409.96666666679084</c:v>
                </c:pt>
                <c:pt idx="46">
                  <c:v>476.03333333332557</c:v>
                </c:pt>
                <c:pt idx="47">
                  <c:v>481.08333333337214</c:v>
                </c:pt>
                <c:pt idx="48">
                  <c:v>501.75</c:v>
                </c:pt>
                <c:pt idx="49">
                  <c:v>529.66666666668607</c:v>
                </c:pt>
                <c:pt idx="50">
                  <c:v>576.16666666668607</c:v>
                </c:pt>
                <c:pt idx="51">
                  <c:v>645.11666666669771</c:v>
                </c:pt>
                <c:pt idx="52">
                  <c:v>657.60000000003492</c:v>
                </c:pt>
                <c:pt idx="53">
                  <c:v>694.16666666662786</c:v>
                </c:pt>
                <c:pt idx="54">
                  <c:v>698.16666666674428</c:v>
                </c:pt>
                <c:pt idx="55">
                  <c:v>715.20000000006985</c:v>
                </c:pt>
                <c:pt idx="56">
                  <c:v>722.51666666666279</c:v>
                </c:pt>
                <c:pt idx="57">
                  <c:v>763.20000000006985</c:v>
                </c:pt>
                <c:pt idx="58">
                  <c:v>811.58333333343035</c:v>
                </c:pt>
                <c:pt idx="59">
                  <c:v>835.58333333343035</c:v>
                </c:pt>
                <c:pt idx="60">
                  <c:v>860.55000000010477</c:v>
                </c:pt>
                <c:pt idx="61">
                  <c:v>883.96666666679084</c:v>
                </c:pt>
                <c:pt idx="62">
                  <c:v>889.85000000009313</c:v>
                </c:pt>
                <c:pt idx="63">
                  <c:v>890.11666666675592</c:v>
                </c:pt>
                <c:pt idx="64">
                  <c:v>890.51666666666279</c:v>
                </c:pt>
                <c:pt idx="65">
                  <c:v>907.6333333334187</c:v>
                </c:pt>
                <c:pt idx="66">
                  <c:v>980.70000000006985</c:v>
                </c:pt>
                <c:pt idx="67">
                  <c:v>1008.0833333334303</c:v>
                </c:pt>
              </c:numCache>
            </c:numRef>
          </c:xVal>
          <c:yVal>
            <c:numRef>
              <c:f>'04_june'!$Q$9:$Q$103</c:f>
              <c:numCache>
                <c:formatCode>0.0000</c:formatCode>
                <c:ptCount val="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1.2125834127697643E-2</c:v>
                </c:pt>
                <c:pt idx="5">
                  <c:v>1.0449438202629902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21">
                  <c:v>0.90563318778351476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0.48735294118982009</c:v>
                </c:pt>
                <c:pt idx="27">
                  <c:v>0</c:v>
                </c:pt>
                <c:pt idx="28">
                  <c:v>0</c:v>
                </c:pt>
                <c:pt idx="29">
                  <c:v>2.2058823528870835E-4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2.006688963211592E-5</c:v>
                </c:pt>
                <c:pt idx="34">
                  <c:v>2.4561403508764553E-4</c:v>
                </c:pt>
                <c:pt idx="35">
                  <c:v>8.0428954423590382E-5</c:v>
                </c:pt>
                <c:pt idx="36">
                  <c:v>3.1185031185200032E-5</c:v>
                </c:pt>
                <c:pt idx="37">
                  <c:v>0.92011764706512489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8.9910447761131537E-2</c:v>
                </c:pt>
                <c:pt idx="50">
                  <c:v>0</c:v>
                </c:pt>
                <c:pt idx="51">
                  <c:v>0</c:v>
                </c:pt>
                <c:pt idx="52">
                  <c:v>2.5233644859805199E-2</c:v>
                </c:pt>
                <c:pt idx="53">
                  <c:v>0</c:v>
                </c:pt>
                <c:pt idx="54">
                  <c:v>0.34624999998992317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1.0396141922143666E-2</c:v>
                </c:pt>
                <c:pt idx="59">
                  <c:v>0</c:v>
                </c:pt>
                <c:pt idx="60">
                  <c:v>8.8998664886487597E-2</c:v>
                </c:pt>
                <c:pt idx="61">
                  <c:v>0</c:v>
                </c:pt>
                <c:pt idx="64">
                  <c:v>1.0702290076545118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0A-498D-A9A1-CA0CE769E1EB}"/>
            </c:ext>
          </c:extLst>
        </c:ser>
        <c:ser>
          <c:idx val="3"/>
          <c:order val="4"/>
          <c:tx>
            <c:v>squid Qmin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'04_june'!$P$4:$P$5</c:f>
              <c:numCache>
                <c:formatCode>0.00</c:formatCode>
                <c:ptCount val="2"/>
                <c:pt idx="0" formatCode="General">
                  <c:v>-33</c:v>
                </c:pt>
                <c:pt idx="1">
                  <c:v>1008.0833333334303</c:v>
                </c:pt>
              </c:numCache>
            </c:numRef>
          </c:xVal>
          <c:yVal>
            <c:numRef>
              <c:f>'04_june'!$R$4:$R$5</c:f>
              <c:numCache>
                <c:formatCode>General</c:formatCode>
                <c:ptCount val="2"/>
                <c:pt idx="0">
                  <c:v>0.06</c:v>
                </c:pt>
                <c:pt idx="1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0A-498D-A9A1-CA0CE769E1EB}"/>
            </c:ext>
          </c:extLst>
        </c:ser>
        <c:ser>
          <c:idx val="4"/>
          <c:order val="5"/>
          <c:tx>
            <c:v>esr_ret_Qmin</c:v>
          </c:tx>
          <c:spPr>
            <a:ln>
              <a:prstDash val="sysDash"/>
            </a:ln>
          </c:spPr>
          <c:marker>
            <c:symbol val="none"/>
          </c:marker>
          <c:xVal>
            <c:numRef>
              <c:f>'04_june'!$P$4:$P$5</c:f>
              <c:numCache>
                <c:formatCode>0.00</c:formatCode>
                <c:ptCount val="2"/>
                <c:pt idx="0" formatCode="General">
                  <c:v>-33</c:v>
                </c:pt>
                <c:pt idx="1">
                  <c:v>1008.0833333334303</c:v>
                </c:pt>
              </c:numCache>
            </c:numRef>
          </c:xVal>
          <c:yVal>
            <c:numRef>
              <c:f>'04_june'!$Q$4:$Q$5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D0A-498D-A9A1-CA0CE769E1EB}"/>
            </c:ext>
          </c:extLst>
        </c:ser>
        <c:ser>
          <c:idx val="5"/>
          <c:order val="6"/>
          <c:tx>
            <c:v>ICL Qmin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'04_june'!$P$4:$P$5</c:f>
              <c:numCache>
                <c:formatCode>0.00</c:formatCode>
                <c:ptCount val="2"/>
                <c:pt idx="0" formatCode="General">
                  <c:v>-33</c:v>
                </c:pt>
                <c:pt idx="1">
                  <c:v>1008.0833333334303</c:v>
                </c:pt>
              </c:numCache>
            </c:numRef>
          </c:xVal>
          <c:yVal>
            <c:numRef>
              <c:f>'04_june'!$S$4:$S$5</c:f>
              <c:numCache>
                <c:formatCode>General</c:formatCode>
                <c:ptCount val="2"/>
                <c:pt idx="0">
                  <c:v>0.16</c:v>
                </c:pt>
                <c:pt idx="1">
                  <c:v>0.16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0A-498D-A9A1-CA0CE769E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4208"/>
        <c:axId val="94356832"/>
      </c:scatterChart>
      <c:valAx>
        <c:axId val="94354208"/>
        <c:scaling>
          <c:orientation val="minMax"/>
          <c:min val="0"/>
        </c:scaling>
        <c:delete val="0"/>
        <c:axPos val="b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45211738465357448"/>
              <c:y val="0.926992943247363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6832"/>
        <c:crossesAt val="1.0000000000000002E-3"/>
        <c:crossBetween val="midCat"/>
      </c:valAx>
      <c:valAx>
        <c:axId val="94356832"/>
        <c:scaling>
          <c:logBase val="10"/>
          <c:orientation val="minMax"/>
          <c:min val="1.0000000000000002E-3"/>
        </c:scaling>
        <c:delete val="0"/>
        <c:axPos val="l"/>
        <c:minorGridlines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 (m3/h)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4208"/>
        <c:crosses val="autoZero"/>
        <c:crossBetween val="midCat"/>
      </c:valAx>
      <c:spPr>
        <a:noFill/>
        <a:ln w="12700">
          <a:solidFill>
            <a:schemeClr val="tx1"/>
          </a:solidFill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35999683726930359"/>
          <c:y val="8.671365658887259E-2"/>
          <c:w val="0.23342834397229209"/>
          <c:h val="0.267194351748277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77</xdr:row>
      <xdr:rowOff>114298</xdr:rowOff>
    </xdr:from>
    <xdr:to>
      <xdr:col>8</xdr:col>
      <xdr:colOff>513295</xdr:colOff>
      <xdr:row>103</xdr:row>
      <xdr:rowOff>71435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11906</xdr:colOff>
      <xdr:row>77</xdr:row>
      <xdr:rowOff>120129</xdr:rowOff>
    </xdr:from>
    <xdr:to>
      <xdr:col>18</xdr:col>
      <xdr:colOff>511967</xdr:colOff>
      <xdr:row>103</xdr:row>
      <xdr:rowOff>71443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tabSelected="1" zoomScale="80" zoomScaleNormal="80" workbookViewId="0">
      <selection activeCell="S104" sqref="A1:S104"/>
    </sheetView>
  </sheetViews>
  <sheetFormatPr defaultRowHeight="15" x14ac:dyDescent="0.25"/>
  <cols>
    <col min="1" max="1" width="11.85546875" customWidth="1"/>
    <col min="2" max="2" width="17.5703125" customWidth="1"/>
    <col min="3" max="3" width="10.42578125" customWidth="1"/>
    <col min="4" max="4" width="6.5703125" customWidth="1"/>
    <col min="5" max="5" width="8.140625" customWidth="1"/>
    <col min="6" max="6" width="14.5703125" customWidth="1"/>
    <col min="7" max="7" width="10.28515625" customWidth="1"/>
    <col min="8" max="8" width="9.42578125" customWidth="1"/>
    <col min="9" max="9" width="7.85546875" customWidth="1"/>
    <col min="10" max="10" width="10.42578125" customWidth="1"/>
    <col min="11" max="11" width="9" customWidth="1"/>
    <col min="12" max="12" width="8.28515625" customWidth="1"/>
    <col min="13" max="13" width="8.140625" customWidth="1"/>
    <col min="14" max="14" width="9" customWidth="1"/>
    <col min="15" max="15" width="11.85546875" customWidth="1"/>
    <col min="16" max="16" width="9.28515625" customWidth="1"/>
  </cols>
  <sheetData>
    <row r="1" spans="1:20" x14ac:dyDescent="0.25">
      <c r="A1" t="s">
        <v>20</v>
      </c>
      <c r="D1" s="31"/>
      <c r="E1" s="51" t="s">
        <v>38</v>
      </c>
      <c r="F1" s="51" t="s">
        <v>19</v>
      </c>
      <c r="G1" s="51" t="s">
        <v>38</v>
      </c>
      <c r="H1" s="48" t="s">
        <v>27</v>
      </c>
      <c r="I1" s="54"/>
      <c r="K1" s="61" t="s">
        <v>47</v>
      </c>
      <c r="L1" s="62"/>
      <c r="M1" s="62"/>
      <c r="N1" s="63">
        <f>MAX($E9:$E103)-$E$9+MAX($F9:$F103)-$F$9+MAX($G9:$G103)-$G$9</f>
        <v>526.50510000000156</v>
      </c>
      <c r="P1" s="36"/>
      <c r="Q1" s="37" t="s">
        <v>22</v>
      </c>
      <c r="R1" s="37" t="s">
        <v>23</v>
      </c>
      <c r="S1" s="37" t="s">
        <v>24</v>
      </c>
    </row>
    <row r="2" spans="1:20" x14ac:dyDescent="0.25">
      <c r="A2" t="s">
        <v>17</v>
      </c>
      <c r="D2" s="32"/>
      <c r="E2" s="25" t="s">
        <v>12</v>
      </c>
      <c r="F2" s="25" t="s">
        <v>13</v>
      </c>
      <c r="G2" s="25" t="s">
        <v>12</v>
      </c>
      <c r="H2" s="49" t="s">
        <v>28</v>
      </c>
      <c r="I2" s="58" t="s">
        <v>33</v>
      </c>
      <c r="K2" s="67" t="s">
        <v>48</v>
      </c>
      <c r="L2" s="45"/>
      <c r="M2" s="45"/>
      <c r="N2" s="68">
        <f>N1/0.001/$C$5</f>
        <v>695.51532364597301</v>
      </c>
      <c r="P2" s="38"/>
      <c r="Q2" s="37" t="s">
        <v>18</v>
      </c>
      <c r="R2" s="37" t="s">
        <v>18</v>
      </c>
      <c r="S2" s="37" t="s">
        <v>18</v>
      </c>
      <c r="T2" s="30" t="s">
        <v>25</v>
      </c>
    </row>
    <row r="3" spans="1:20" ht="15.75" thickBot="1" x14ac:dyDescent="0.3">
      <c r="A3" t="s">
        <v>14</v>
      </c>
      <c r="D3" s="33" t="s">
        <v>29</v>
      </c>
      <c r="E3" s="52">
        <v>6.3</v>
      </c>
      <c r="F3" s="52">
        <v>10</v>
      </c>
      <c r="G3" s="52">
        <v>6.3</v>
      </c>
      <c r="H3" s="43">
        <v>25</v>
      </c>
      <c r="I3" s="55" t="s">
        <v>31</v>
      </c>
      <c r="K3" s="64" t="s">
        <v>50</v>
      </c>
      <c r="L3" s="65"/>
      <c r="M3" s="65"/>
      <c r="N3" s="66">
        <f>100*(MAX($H9:$H103)-$H$9)/(N1-MAX($H9:$H103)-$H$9)</f>
        <v>5.3821431738151864</v>
      </c>
      <c r="P3" s="36" t="s">
        <v>16</v>
      </c>
      <c r="Q3" s="37" t="s">
        <v>15</v>
      </c>
      <c r="R3" s="37" t="s">
        <v>15</v>
      </c>
      <c r="S3" s="37" t="s">
        <v>15</v>
      </c>
    </row>
    <row r="4" spans="1:20" x14ac:dyDescent="0.25">
      <c r="D4" s="33" t="s">
        <v>18</v>
      </c>
      <c r="E4" s="52">
        <v>0.04</v>
      </c>
      <c r="F4" s="52">
        <v>0.06</v>
      </c>
      <c r="G4" s="52">
        <v>0.04</v>
      </c>
      <c r="H4" s="43">
        <v>0.16</v>
      </c>
      <c r="I4" s="55" t="s">
        <v>31</v>
      </c>
      <c r="P4" s="36">
        <v>-33</v>
      </c>
      <c r="Q4" s="36">
        <v>0.04</v>
      </c>
      <c r="R4" s="36">
        <v>0.06</v>
      </c>
      <c r="S4" s="36">
        <v>0.16</v>
      </c>
    </row>
    <row r="5" spans="1:20" x14ac:dyDescent="0.25">
      <c r="A5" s="21" t="s">
        <v>11</v>
      </c>
      <c r="C5" s="21">
        <v>757</v>
      </c>
      <c r="D5" s="33" t="s">
        <v>30</v>
      </c>
      <c r="E5" s="52">
        <v>500</v>
      </c>
      <c r="F5" s="52">
        <v>100</v>
      </c>
      <c r="G5" s="52">
        <v>500</v>
      </c>
      <c r="H5" s="52">
        <v>75</v>
      </c>
      <c r="I5" s="34" t="s">
        <v>32</v>
      </c>
      <c r="K5" s="44" t="s">
        <v>49</v>
      </c>
      <c r="L5" s="26"/>
      <c r="M5" s="19"/>
      <c r="N5" s="18" t="s">
        <v>41</v>
      </c>
      <c r="O5" s="17">
        <f>2*C5/1000/24</f>
        <v>6.3083333333333338E-2</v>
      </c>
      <c r="P5" s="39">
        <f>MAX(C9:C103)</f>
        <v>1008.0833333334303</v>
      </c>
      <c r="Q5" s="36">
        <v>0.04</v>
      </c>
      <c r="R5" s="36">
        <v>0.06</v>
      </c>
      <c r="S5" s="36">
        <v>0.16</v>
      </c>
    </row>
    <row r="6" spans="1:20" ht="15.75" thickBot="1" x14ac:dyDescent="0.3">
      <c r="A6" s="16" t="s">
        <v>10</v>
      </c>
      <c r="B6" s="15" t="s">
        <v>9</v>
      </c>
      <c r="C6" s="15">
        <v>0.62</v>
      </c>
      <c r="D6" s="35" t="s">
        <v>45</v>
      </c>
      <c r="E6" s="53">
        <v>2018</v>
      </c>
      <c r="F6" s="53">
        <v>2004</v>
      </c>
      <c r="G6" s="53">
        <v>2018</v>
      </c>
      <c r="H6" s="50">
        <v>2016</v>
      </c>
      <c r="I6" s="59" t="s">
        <v>46</v>
      </c>
      <c r="J6" s="45"/>
      <c r="K6" s="45"/>
      <c r="L6" s="45"/>
      <c r="M6" s="45"/>
      <c r="N6" s="45"/>
      <c r="O6" s="45"/>
      <c r="P6" s="45"/>
      <c r="Q6" s="45"/>
    </row>
    <row r="7" spans="1:20" x14ac:dyDescent="0.25">
      <c r="A7" s="14" t="s">
        <v>8</v>
      </c>
      <c r="B7" s="9" t="s">
        <v>7</v>
      </c>
      <c r="C7" s="13">
        <v>0.14000000000000001</v>
      </c>
      <c r="D7" s="24"/>
      <c r="E7" s="23" t="s">
        <v>42</v>
      </c>
      <c r="F7" s="52" t="s">
        <v>23</v>
      </c>
      <c r="G7" s="52" t="s">
        <v>44</v>
      </c>
      <c r="H7" s="43" t="s">
        <v>24</v>
      </c>
      <c r="I7" s="42" t="s">
        <v>34</v>
      </c>
      <c r="J7" s="22" t="s">
        <v>35</v>
      </c>
      <c r="K7" s="22" t="s">
        <v>36</v>
      </c>
      <c r="L7" s="22" t="s">
        <v>37</v>
      </c>
      <c r="M7" s="43" t="s">
        <v>39</v>
      </c>
      <c r="N7" s="11" t="s">
        <v>6</v>
      </c>
      <c r="O7" s="11" t="s">
        <v>5</v>
      </c>
      <c r="P7" s="11" t="s">
        <v>4</v>
      </c>
      <c r="Q7" s="46" t="s">
        <v>21</v>
      </c>
      <c r="R7" s="72" t="s">
        <v>51</v>
      </c>
      <c r="S7" s="11"/>
      <c r="T7" s="11"/>
    </row>
    <row r="8" spans="1:20" x14ac:dyDescent="0.25">
      <c r="A8" s="10" t="s">
        <v>3</v>
      </c>
      <c r="B8" s="10" t="s">
        <v>2</v>
      </c>
      <c r="C8" s="9" t="s">
        <v>1</v>
      </c>
      <c r="D8" s="40"/>
      <c r="E8" s="20" t="s">
        <v>43</v>
      </c>
      <c r="F8" s="56" t="s">
        <v>43</v>
      </c>
      <c r="G8" s="52" t="s">
        <v>43</v>
      </c>
      <c r="H8" s="57" t="s">
        <v>43</v>
      </c>
      <c r="I8" s="40" t="s">
        <v>26</v>
      </c>
      <c r="J8" s="10" t="s">
        <v>26</v>
      </c>
      <c r="K8" s="10" t="s">
        <v>26</v>
      </c>
      <c r="L8" s="10" t="s">
        <v>26</v>
      </c>
      <c r="M8" s="8" t="s">
        <v>40</v>
      </c>
      <c r="N8" s="7" t="s">
        <v>0</v>
      </c>
      <c r="O8" s="7" t="s">
        <v>0</v>
      </c>
      <c r="P8" s="7" t="s">
        <v>0</v>
      </c>
      <c r="Q8" s="47" t="s">
        <v>0</v>
      </c>
      <c r="R8" s="60"/>
      <c r="S8" s="11"/>
      <c r="T8" s="11"/>
    </row>
    <row r="9" spans="1:20" x14ac:dyDescent="0.25">
      <c r="A9" s="3">
        <v>43620</v>
      </c>
      <c r="B9" s="2">
        <v>43620.611111111109</v>
      </c>
      <c r="C9" s="6">
        <v>0</v>
      </c>
      <c r="D9" s="41"/>
      <c r="E9" s="73">
        <v>0.2104</v>
      </c>
      <c r="F9" s="80">
        <v>16630.28</v>
      </c>
      <c r="G9" s="83">
        <v>0.22600000000000001</v>
      </c>
      <c r="H9" s="80">
        <v>0</v>
      </c>
      <c r="I9" s="74">
        <v>0</v>
      </c>
      <c r="J9" s="75">
        <v>0</v>
      </c>
      <c r="K9" s="76">
        <f>I9-J9</f>
        <v>0</v>
      </c>
      <c r="L9" s="76">
        <v>0</v>
      </c>
      <c r="M9" s="77">
        <v>0</v>
      </c>
      <c r="N9" s="5">
        <v>0</v>
      </c>
      <c r="O9" s="5">
        <v>0</v>
      </c>
      <c r="P9" s="78">
        <v>0</v>
      </c>
      <c r="Q9" s="79">
        <v>0</v>
      </c>
      <c r="R9" s="70"/>
      <c r="S9" s="1"/>
      <c r="T9" s="27"/>
    </row>
    <row r="10" spans="1:20" x14ac:dyDescent="0.25">
      <c r="B10" s="2">
        <v>43620.902777777781</v>
      </c>
      <c r="C10" s="6">
        <f>(B10-$B$9)*24</f>
        <v>7.0000000001164153</v>
      </c>
      <c r="D10" s="41"/>
      <c r="E10" s="73">
        <v>0.2104</v>
      </c>
      <c r="F10" s="80">
        <v>16634.68</v>
      </c>
      <c r="G10" s="80">
        <v>0.31659999999999999</v>
      </c>
      <c r="H10" s="80">
        <v>0</v>
      </c>
      <c r="I10" s="73">
        <f>(E10-E$9)/0.001/$C$5</f>
        <v>0</v>
      </c>
      <c r="J10" s="80">
        <f>(F10-F$9)/0.001/$C$5</f>
        <v>5.8124174372542337</v>
      </c>
      <c r="K10" s="80">
        <f>(G10-G$9)/0.001/$C$5</f>
        <v>0.11968295904887712</v>
      </c>
      <c r="L10" s="80">
        <f>(H10-H$9)/0.001/$C$5</f>
        <v>0</v>
      </c>
      <c r="M10" s="77">
        <f t="shared" ref="M10:M18" si="0">C10-C9</f>
        <v>7.0000000001164153</v>
      </c>
      <c r="N10" s="5">
        <f t="shared" ref="N10:N18" si="1">(E10-E9)/M10</f>
        <v>0</v>
      </c>
      <c r="O10" s="5">
        <f t="shared" ref="O10:O18" si="2">(F10-F9)/M10</f>
        <v>0.62857142856118287</v>
      </c>
      <c r="P10" s="28">
        <f t="shared" ref="P10:P23" si="3">(G10-G9)/$M10</f>
        <v>1.2942857142641892E-2</v>
      </c>
      <c r="Q10" s="28">
        <f t="shared" ref="Q10:Q23" si="4">(H10-H9)/$M10</f>
        <v>0</v>
      </c>
      <c r="R10" s="71"/>
      <c r="S10" s="5"/>
      <c r="T10" s="28"/>
    </row>
    <row r="11" spans="1:20" x14ac:dyDescent="0.25">
      <c r="A11" s="3">
        <v>43621</v>
      </c>
      <c r="B11" s="2">
        <v>43621.527777777781</v>
      </c>
      <c r="C11" s="6">
        <f>(B11-$B$9)*24</f>
        <v>22.000000000116415</v>
      </c>
      <c r="D11" s="41"/>
      <c r="E11" s="73">
        <v>0.2104</v>
      </c>
      <c r="F11" s="80">
        <v>16643.205000000002</v>
      </c>
      <c r="G11" s="80">
        <v>0.495</v>
      </c>
      <c r="H11" s="80">
        <v>0</v>
      </c>
      <c r="I11" s="73">
        <f t="shared" ref="I11:I23" si="5">(E11-E$9)/0.001/$C$5</f>
        <v>0</v>
      </c>
      <c r="J11" s="80">
        <f t="shared" ref="J11:J23" si="6">(F11-F$9)/0.001/$C$5</f>
        <v>17.073976221932512</v>
      </c>
      <c r="K11" s="80">
        <f t="shared" ref="K11:K29" si="7">(G11-G$9)/0.001/$C$5</f>
        <v>0.35535006605019814</v>
      </c>
      <c r="L11" s="80">
        <f t="shared" ref="L11:L22" si="8">(H11-H$9)/0.001/$C$5</f>
        <v>0</v>
      </c>
      <c r="M11" s="77">
        <f t="shared" si="0"/>
        <v>15</v>
      </c>
      <c r="N11" s="5">
        <f t="shared" si="1"/>
        <v>0</v>
      </c>
      <c r="O11" s="5">
        <f t="shared" si="2"/>
        <v>0.56833333333343039</v>
      </c>
      <c r="P11" s="28">
        <f t="shared" si="3"/>
        <v>1.1893333333333334E-2</v>
      </c>
      <c r="Q11" s="28">
        <f t="shared" si="4"/>
        <v>0</v>
      </c>
      <c r="R11" s="71"/>
      <c r="S11" s="5"/>
      <c r="T11" s="28"/>
    </row>
    <row r="12" spans="1:20" x14ac:dyDescent="0.25">
      <c r="B12" s="2">
        <v>43621.727083333331</v>
      </c>
      <c r="C12" s="6">
        <f>(B12-$B$9)*24</f>
        <v>26.783333333325572</v>
      </c>
      <c r="D12" s="41"/>
      <c r="E12" s="73">
        <v>0.2104</v>
      </c>
      <c r="F12" s="80">
        <v>16644.084999999999</v>
      </c>
      <c r="G12" s="80">
        <v>0.55859999999999999</v>
      </c>
      <c r="H12" s="80">
        <v>0</v>
      </c>
      <c r="I12" s="73">
        <f t="shared" si="5"/>
        <v>0</v>
      </c>
      <c r="J12" s="80">
        <f t="shared" si="6"/>
        <v>18.236459709379513</v>
      </c>
      <c r="K12" s="80">
        <f t="shared" si="7"/>
        <v>0.43936591809775433</v>
      </c>
      <c r="L12" s="80">
        <f t="shared" si="8"/>
        <v>0</v>
      </c>
      <c r="M12" s="77">
        <f t="shared" si="0"/>
        <v>4.783333333209157</v>
      </c>
      <c r="N12" s="5">
        <f t="shared" si="1"/>
        <v>0</v>
      </c>
      <c r="O12" s="5">
        <f t="shared" si="2"/>
        <v>0.18397212543976843</v>
      </c>
      <c r="P12" s="28">
        <f t="shared" si="3"/>
        <v>1.3296167247731928E-2</v>
      </c>
      <c r="Q12" s="28">
        <f t="shared" si="4"/>
        <v>0</v>
      </c>
      <c r="R12" s="71"/>
      <c r="S12" s="5"/>
      <c r="T12" s="28"/>
    </row>
    <row r="13" spans="1:20" x14ac:dyDescent="0.25">
      <c r="A13" s="3">
        <v>43622</v>
      </c>
      <c r="B13" s="2">
        <v>43622.455555555556</v>
      </c>
      <c r="C13" s="6">
        <f t="shared" ref="C13:C32" si="9">(B13-$B$9)*24</f>
        <v>44.266666666720994</v>
      </c>
      <c r="D13" s="41"/>
      <c r="E13" s="73">
        <v>0.2104</v>
      </c>
      <c r="F13" s="80">
        <v>16647.627400000001</v>
      </c>
      <c r="G13" s="80">
        <v>0.78779999999999994</v>
      </c>
      <c r="H13" s="80">
        <v>0.21199999999999999</v>
      </c>
      <c r="I13" s="73">
        <f t="shared" si="5"/>
        <v>0</v>
      </c>
      <c r="J13" s="80">
        <f t="shared" si="6"/>
        <v>22.915984147955587</v>
      </c>
      <c r="K13" s="80">
        <f t="shared" si="7"/>
        <v>0.74214002642007915</v>
      </c>
      <c r="L13" s="80">
        <f t="shared" si="8"/>
        <v>0.2800528401585205</v>
      </c>
      <c r="M13" s="77">
        <f t="shared" si="0"/>
        <v>17.483333333395422</v>
      </c>
      <c r="N13" s="5">
        <f t="shared" si="1"/>
        <v>0</v>
      </c>
      <c r="O13" s="5">
        <f t="shared" si="2"/>
        <v>0.20261582459425223</v>
      </c>
      <c r="P13" s="28">
        <f t="shared" si="3"/>
        <v>1.3109628217303299E-2</v>
      </c>
      <c r="Q13" s="28">
        <f t="shared" si="4"/>
        <v>1.2125834127697643E-2</v>
      </c>
      <c r="R13" s="71" t="s">
        <v>56</v>
      </c>
      <c r="S13" s="5"/>
      <c r="T13" s="28"/>
    </row>
    <row r="14" spans="1:20" x14ac:dyDescent="0.25">
      <c r="B14" s="2">
        <v>43622.517361111109</v>
      </c>
      <c r="C14" s="6">
        <f t="shared" si="9"/>
        <v>45.75</v>
      </c>
      <c r="D14" s="41"/>
      <c r="E14" s="73">
        <v>0.2104</v>
      </c>
      <c r="F14" s="80">
        <v>16656.503000000001</v>
      </c>
      <c r="G14" s="80">
        <v>0.80230000000000001</v>
      </c>
      <c r="H14" s="80">
        <v>1.762</v>
      </c>
      <c r="I14" s="73">
        <f t="shared" si="5"/>
        <v>0</v>
      </c>
      <c r="J14" s="80">
        <f t="shared" si="6"/>
        <v>34.640686922063111</v>
      </c>
      <c r="K14" s="80">
        <f t="shared" si="7"/>
        <v>0.76129458388375171</v>
      </c>
      <c r="L14" s="80">
        <f t="shared" si="8"/>
        <v>2.3276089828269484</v>
      </c>
      <c r="M14" s="77">
        <f t="shared" si="0"/>
        <v>1.4833333332790062</v>
      </c>
      <c r="N14" s="5">
        <f t="shared" si="1"/>
        <v>0</v>
      </c>
      <c r="O14" s="5">
        <f t="shared" si="2"/>
        <v>5.9835505620164922</v>
      </c>
      <c r="P14" s="28">
        <f t="shared" si="3"/>
        <v>9.7752808992344706E-3</v>
      </c>
      <c r="Q14" s="28">
        <f t="shared" si="4"/>
        <v>1.0449438202629902</v>
      </c>
      <c r="R14" s="84">
        <f>100*(H14-H13)/(F14-F13)</f>
        <v>17.463608094101872</v>
      </c>
      <c r="S14" s="70" t="s">
        <v>59</v>
      </c>
      <c r="T14" s="28"/>
    </row>
    <row r="15" spans="1:20" x14ac:dyDescent="0.25">
      <c r="A15" s="3"/>
      <c r="B15" s="2">
        <v>43622.545138888891</v>
      </c>
      <c r="C15" s="6">
        <f t="shared" si="9"/>
        <v>46.416666666744277</v>
      </c>
      <c r="D15" s="41"/>
      <c r="E15" s="73">
        <v>0.2104</v>
      </c>
      <c r="F15" s="80">
        <v>16656.659899999999</v>
      </c>
      <c r="G15" s="80">
        <v>0.81079999999999997</v>
      </c>
      <c r="H15" s="80">
        <v>1.762</v>
      </c>
      <c r="I15" s="73">
        <f t="shared" si="5"/>
        <v>0</v>
      </c>
      <c r="J15" s="80">
        <f t="shared" si="6"/>
        <v>34.84795244385721</v>
      </c>
      <c r="K15" s="80">
        <f t="shared" si="7"/>
        <v>0.77252311756935266</v>
      </c>
      <c r="L15" s="80">
        <f t="shared" si="8"/>
        <v>2.3276089828269484</v>
      </c>
      <c r="M15" s="77">
        <f t="shared" si="0"/>
        <v>0.66666666674427688</v>
      </c>
      <c r="N15" s="5">
        <f t="shared" si="1"/>
        <v>0</v>
      </c>
      <c r="O15" s="5">
        <f t="shared" si="2"/>
        <v>0.23534999996979897</v>
      </c>
      <c r="P15" s="28">
        <f t="shared" si="3"/>
        <v>1.2749999998515633E-2</v>
      </c>
      <c r="Q15" s="4">
        <f t="shared" si="4"/>
        <v>0</v>
      </c>
      <c r="R15" s="69"/>
      <c r="S15" s="5"/>
      <c r="T15" s="28"/>
    </row>
    <row r="16" spans="1:20" x14ac:dyDescent="0.25">
      <c r="B16" s="2">
        <v>43622.680555555555</v>
      </c>
      <c r="C16" s="6">
        <f t="shared" si="9"/>
        <v>49.666666666686069</v>
      </c>
      <c r="D16" s="41"/>
      <c r="E16" s="73">
        <v>0.2104</v>
      </c>
      <c r="F16" s="80">
        <v>16657.276999999998</v>
      </c>
      <c r="G16" s="80">
        <v>0.85550000000000004</v>
      </c>
      <c r="H16" s="81">
        <v>1.762</v>
      </c>
      <c r="I16" s="73">
        <f t="shared" si="5"/>
        <v>0</v>
      </c>
      <c r="J16" s="81">
        <f t="shared" si="6"/>
        <v>35.663143989431163</v>
      </c>
      <c r="K16" s="81">
        <f t="shared" si="7"/>
        <v>0.8315719947159842</v>
      </c>
      <c r="L16" s="81">
        <f t="shared" si="8"/>
        <v>2.3276089828269484</v>
      </c>
      <c r="M16" s="77">
        <f t="shared" si="0"/>
        <v>3.2499999999417923</v>
      </c>
      <c r="N16" s="5">
        <f t="shared" si="1"/>
        <v>0</v>
      </c>
      <c r="O16" s="5">
        <f t="shared" si="2"/>
        <v>0.18987692308016438</v>
      </c>
      <c r="P16" s="28">
        <f t="shared" si="3"/>
        <v>1.3753846154092508E-2</v>
      </c>
      <c r="Q16" s="4">
        <f t="shared" si="4"/>
        <v>0</v>
      </c>
      <c r="R16" s="69"/>
      <c r="S16" s="5"/>
      <c r="T16" s="28"/>
    </row>
    <row r="17" spans="1:20" x14ac:dyDescent="0.25">
      <c r="B17" s="2">
        <v>43622.87222222222</v>
      </c>
      <c r="C17" s="6">
        <f t="shared" si="9"/>
        <v>54.266666666662786</v>
      </c>
      <c r="D17" s="41"/>
      <c r="E17" s="73">
        <v>0.2104</v>
      </c>
      <c r="F17" s="80">
        <v>16658.0488</v>
      </c>
      <c r="G17" s="80">
        <v>0.91800000000000004</v>
      </c>
      <c r="H17" s="81">
        <v>1.762</v>
      </c>
      <c r="I17" s="73">
        <f t="shared" si="5"/>
        <v>0</v>
      </c>
      <c r="J17" s="81">
        <f t="shared" si="6"/>
        <v>36.682694848086719</v>
      </c>
      <c r="K17" s="81">
        <f t="shared" si="7"/>
        <v>0.91413474240422721</v>
      </c>
      <c r="L17" s="81">
        <f t="shared" si="8"/>
        <v>2.3276089828269484</v>
      </c>
      <c r="M17" s="77">
        <f t="shared" si="0"/>
        <v>4.5999999999767169</v>
      </c>
      <c r="N17" s="5">
        <f t="shared" si="1"/>
        <v>0</v>
      </c>
      <c r="O17" s="5">
        <f t="shared" si="2"/>
        <v>0.16778260869699238</v>
      </c>
      <c r="P17" s="28">
        <f t="shared" si="3"/>
        <v>1.3586956521807901E-2</v>
      </c>
      <c r="Q17" s="4">
        <f t="shared" si="4"/>
        <v>0</v>
      </c>
      <c r="R17" s="69"/>
      <c r="S17" s="5"/>
      <c r="T17" s="28"/>
    </row>
    <row r="18" spans="1:20" x14ac:dyDescent="0.25">
      <c r="B18" s="2">
        <v>43622.95</v>
      </c>
      <c r="C18" s="6">
        <f t="shared" si="9"/>
        <v>56.133333333302289</v>
      </c>
      <c r="D18" s="41"/>
      <c r="E18" s="73">
        <v>0.2104</v>
      </c>
      <c r="F18" s="80">
        <v>16658.345000000001</v>
      </c>
      <c r="G18" s="80">
        <v>0.94299999999999995</v>
      </c>
      <c r="H18" s="81">
        <v>1.762</v>
      </c>
      <c r="I18" s="73">
        <f t="shared" si="5"/>
        <v>0</v>
      </c>
      <c r="J18" s="81">
        <f t="shared" si="6"/>
        <v>37.073976221931744</v>
      </c>
      <c r="K18" s="81">
        <f t="shared" si="7"/>
        <v>0.94715984147952448</v>
      </c>
      <c r="L18" s="81">
        <f t="shared" si="8"/>
        <v>2.3276089828269484</v>
      </c>
      <c r="M18" s="77">
        <f t="shared" si="0"/>
        <v>1.8666666666395031</v>
      </c>
      <c r="N18" s="5">
        <f t="shared" si="1"/>
        <v>0</v>
      </c>
      <c r="O18" s="5">
        <f t="shared" si="2"/>
        <v>0.15867857143124534</v>
      </c>
      <c r="P18" s="28">
        <f t="shared" si="3"/>
        <v>1.3392857143051986E-2</v>
      </c>
      <c r="Q18" s="4">
        <f t="shared" si="4"/>
        <v>0</v>
      </c>
      <c r="R18" s="69"/>
      <c r="S18" s="5"/>
      <c r="T18" s="28"/>
    </row>
    <row r="19" spans="1:20" x14ac:dyDescent="0.25">
      <c r="A19" s="3">
        <v>43623</v>
      </c>
      <c r="B19" s="2">
        <v>43623.427083333336</v>
      </c>
      <c r="C19" s="6">
        <f t="shared" si="9"/>
        <v>67.583333333430346</v>
      </c>
      <c r="D19" s="41"/>
      <c r="E19" s="73">
        <v>0.2104</v>
      </c>
      <c r="F19" s="80">
        <v>16660.338</v>
      </c>
      <c r="G19" s="80">
        <v>1.103</v>
      </c>
      <c r="H19" s="81">
        <v>1.762</v>
      </c>
      <c r="I19" s="73">
        <f t="shared" si="5"/>
        <v>0</v>
      </c>
      <c r="J19" s="81">
        <f t="shared" si="6"/>
        <v>39.706737120212551</v>
      </c>
      <c r="K19" s="81">
        <f t="shared" si="7"/>
        <v>1.1585204755614267</v>
      </c>
      <c r="L19" s="81">
        <f t="shared" si="8"/>
        <v>2.3276089828269484</v>
      </c>
      <c r="M19" s="77">
        <f>C19-C18</f>
        <v>11.450000000128057</v>
      </c>
      <c r="N19" s="5">
        <f>(E19-E18)/M19</f>
        <v>0</v>
      </c>
      <c r="O19" s="5">
        <f>(F19-F18)/M19</f>
        <v>0.17406113536910778</v>
      </c>
      <c r="P19" s="28">
        <f t="shared" si="3"/>
        <v>1.3973799126481274E-2</v>
      </c>
      <c r="Q19" s="4">
        <f t="shared" si="4"/>
        <v>0</v>
      </c>
      <c r="R19" s="69"/>
      <c r="S19" s="5"/>
      <c r="T19" s="28"/>
    </row>
    <row r="20" spans="1:20" x14ac:dyDescent="0.25">
      <c r="B20" s="2">
        <v>43623.720138888886</v>
      </c>
      <c r="C20" s="6">
        <f t="shared" si="9"/>
        <v>74.616666666639503</v>
      </c>
      <c r="D20" s="41"/>
      <c r="E20" s="73">
        <v>0.2104</v>
      </c>
      <c r="F20" s="80">
        <v>16661.7068</v>
      </c>
      <c r="G20" s="80">
        <v>1.1944999999999999</v>
      </c>
      <c r="H20" s="81">
        <v>1.762</v>
      </c>
      <c r="I20" s="73">
        <f t="shared" si="5"/>
        <v>0</v>
      </c>
      <c r="J20" s="81">
        <f t="shared" si="6"/>
        <v>41.51492734478348</v>
      </c>
      <c r="K20" s="81">
        <f t="shared" si="7"/>
        <v>1.2793923381770145</v>
      </c>
      <c r="L20" s="81">
        <f t="shared" si="8"/>
        <v>2.3276089828269484</v>
      </c>
      <c r="M20" s="77">
        <f>C20-C19</f>
        <v>7.033333333209157</v>
      </c>
      <c r="N20" s="5">
        <f>(E20-E19)/M20</f>
        <v>0</v>
      </c>
      <c r="O20" s="5">
        <f>(F20-F19)/M20</f>
        <v>0.19461611374753918</v>
      </c>
      <c r="P20" s="28">
        <f t="shared" si="3"/>
        <v>1.3009478673215457E-2</v>
      </c>
      <c r="Q20" s="4">
        <f t="shared" si="4"/>
        <v>0</v>
      </c>
      <c r="R20" s="69"/>
      <c r="S20" s="5"/>
      <c r="T20" s="28"/>
    </row>
    <row r="21" spans="1:20" x14ac:dyDescent="0.25">
      <c r="A21" s="3">
        <v>43624</v>
      </c>
      <c r="B21" s="2">
        <v>43624.678472222222</v>
      </c>
      <c r="C21" s="6">
        <f t="shared" si="9"/>
        <v>97.616666666697711</v>
      </c>
      <c r="D21" s="41"/>
      <c r="E21" s="73">
        <v>0.2104</v>
      </c>
      <c r="F21" s="80">
        <v>16665.724699999999</v>
      </c>
      <c r="G21" s="80">
        <v>1.4656</v>
      </c>
      <c r="H21" s="81">
        <v>1.762</v>
      </c>
      <c r="I21" s="73">
        <f t="shared" si="5"/>
        <v>0</v>
      </c>
      <c r="J21" s="81">
        <f t="shared" si="6"/>
        <v>46.822589167767518</v>
      </c>
      <c r="K21" s="81">
        <f t="shared" si="7"/>
        <v>1.6375165125495375</v>
      </c>
      <c r="L21" s="81">
        <f t="shared" si="8"/>
        <v>2.3276089828269484</v>
      </c>
      <c r="M21" s="77">
        <f>C21-C20</f>
        <v>23.000000000058208</v>
      </c>
      <c r="N21" s="5">
        <f>(E21-E20)/M21</f>
        <v>0</v>
      </c>
      <c r="O21" s="5">
        <f>(F21-F20)/M21</f>
        <v>0.1746913043473369</v>
      </c>
      <c r="P21" s="28">
        <f t="shared" si="3"/>
        <v>1.1786956521709305E-2</v>
      </c>
      <c r="Q21" s="4">
        <f t="shared" si="4"/>
        <v>0</v>
      </c>
      <c r="R21" s="69"/>
      <c r="S21" s="5"/>
      <c r="T21" s="28"/>
    </row>
    <row r="22" spans="1:20" x14ac:dyDescent="0.25">
      <c r="A22" s="3">
        <v>43625</v>
      </c>
      <c r="B22" s="2">
        <v>43625.856944444444</v>
      </c>
      <c r="C22" s="6">
        <f t="shared" si="9"/>
        <v>125.90000000002328</v>
      </c>
      <c r="D22" s="41"/>
      <c r="E22" s="73">
        <v>0.2104</v>
      </c>
      <c r="F22" s="80">
        <v>16670.427500000002</v>
      </c>
      <c r="G22" s="80">
        <v>1.8128</v>
      </c>
      <c r="H22" s="81">
        <v>1.762</v>
      </c>
      <c r="I22" s="73">
        <f t="shared" si="5"/>
        <v>0</v>
      </c>
      <c r="J22" s="81">
        <f t="shared" si="6"/>
        <v>53.035006605023469</v>
      </c>
      <c r="K22" s="81">
        <f t="shared" si="7"/>
        <v>2.0961690885072652</v>
      </c>
      <c r="L22" s="81">
        <f t="shared" si="8"/>
        <v>2.3276089828269484</v>
      </c>
      <c r="M22" s="77">
        <f>C22-C21</f>
        <v>28.283333333325572</v>
      </c>
      <c r="N22" s="5">
        <f>(E22-E21)/M22</f>
        <v>0</v>
      </c>
      <c r="O22" s="5">
        <f>(F22-F21)/M22</f>
        <v>0.1662746022393887</v>
      </c>
      <c r="P22" s="28">
        <f t="shared" si="3"/>
        <v>1.2275780789632124E-2</v>
      </c>
      <c r="Q22" s="4">
        <f t="shared" si="4"/>
        <v>0</v>
      </c>
      <c r="R22" s="69"/>
      <c r="S22" s="5"/>
      <c r="T22" s="28"/>
    </row>
    <row r="23" spans="1:20" x14ac:dyDescent="0.25">
      <c r="A23" s="3">
        <v>43626</v>
      </c>
      <c r="B23" s="2">
        <v>43626.540277777778</v>
      </c>
      <c r="C23" s="6">
        <f t="shared" si="9"/>
        <v>142.30000000004657</v>
      </c>
      <c r="D23" s="41"/>
      <c r="E23" s="73">
        <v>0.2104</v>
      </c>
      <c r="F23" s="80">
        <v>16673.098000000002</v>
      </c>
      <c r="G23" s="80">
        <v>2.0186000000000002</v>
      </c>
      <c r="H23" s="81">
        <v>1.762</v>
      </c>
      <c r="I23" s="73">
        <f t="shared" si="5"/>
        <v>0</v>
      </c>
      <c r="J23" s="81">
        <f t="shared" si="6"/>
        <v>56.562747688246951</v>
      </c>
      <c r="K23" s="81">
        <f t="shared" si="7"/>
        <v>2.3680317040951127</v>
      </c>
      <c r="L23" s="81">
        <f>(H23-H$9)/0.001/$C$5</f>
        <v>2.3276089828269484</v>
      </c>
      <c r="M23" s="77">
        <f t="shared" ref="M23:M29" si="10">C23-C22</f>
        <v>16.400000000023283</v>
      </c>
      <c r="N23" s="5">
        <f>(E23-E22)/M23</f>
        <v>0</v>
      </c>
      <c r="O23" s="5">
        <f>(F23-F22)/M23</f>
        <v>0.162835365853438</v>
      </c>
      <c r="P23" s="28">
        <f t="shared" si="3"/>
        <v>1.2548780487787075E-2</v>
      </c>
      <c r="Q23" s="4">
        <f t="shared" si="4"/>
        <v>0</v>
      </c>
      <c r="R23" s="69"/>
      <c r="S23" s="5"/>
      <c r="T23" s="28"/>
    </row>
    <row r="24" spans="1:20" x14ac:dyDescent="0.25">
      <c r="B24" s="2">
        <v>43626.688194444447</v>
      </c>
      <c r="C24" s="6">
        <f t="shared" si="9"/>
        <v>145.85000000009313</v>
      </c>
      <c r="D24" s="12"/>
      <c r="E24" s="73"/>
      <c r="F24" s="80"/>
      <c r="G24" s="80">
        <v>2.4329999999999998</v>
      </c>
      <c r="H24" s="76"/>
      <c r="I24" s="73"/>
      <c r="J24" s="76"/>
      <c r="K24" s="81">
        <f t="shared" si="7"/>
        <v>2.9154557463672393</v>
      </c>
      <c r="L24" s="76"/>
      <c r="M24" s="77">
        <f t="shared" si="10"/>
        <v>3.5500000000465661</v>
      </c>
      <c r="N24" s="5"/>
      <c r="O24" s="5"/>
      <c r="P24" s="28">
        <f t="shared" ref="P24:P29" si="11">(G24-G23)/$M24</f>
        <v>0.11673239436466588</v>
      </c>
      <c r="Q24" s="4"/>
      <c r="R24" s="69" t="s">
        <v>58</v>
      </c>
      <c r="S24" s="5"/>
      <c r="T24" s="28"/>
    </row>
    <row r="25" spans="1:20" x14ac:dyDescent="0.25">
      <c r="B25" s="2">
        <v>43626.697222222225</v>
      </c>
      <c r="C25" s="6">
        <f t="shared" si="9"/>
        <v>146.06666666676756</v>
      </c>
      <c r="D25" s="41"/>
      <c r="E25" s="73"/>
      <c r="F25" s="80"/>
      <c r="G25" s="80">
        <v>5.28</v>
      </c>
      <c r="H25" s="76"/>
      <c r="I25" s="73"/>
      <c r="J25" s="76"/>
      <c r="K25" s="81">
        <f t="shared" si="7"/>
        <v>6.6763540290620869</v>
      </c>
      <c r="L25" s="76"/>
      <c r="M25" s="77">
        <f t="shared" si="10"/>
        <v>0.21666666667442769</v>
      </c>
      <c r="N25" s="5"/>
      <c r="O25" s="5"/>
      <c r="P25" s="28">
        <f t="shared" si="11"/>
        <v>13.139999999529326</v>
      </c>
      <c r="Q25" s="4"/>
      <c r="R25" s="69" t="s">
        <v>52</v>
      </c>
      <c r="S25" s="5"/>
      <c r="T25" s="28"/>
    </row>
    <row r="26" spans="1:20" x14ac:dyDescent="0.25">
      <c r="A26" s="3"/>
      <c r="B26" s="2">
        <v>43626.700694444444</v>
      </c>
      <c r="C26" s="6">
        <f t="shared" si="9"/>
        <v>146.15000000002328</v>
      </c>
      <c r="D26" s="41"/>
      <c r="E26" s="73"/>
      <c r="F26" s="80"/>
      <c r="G26" s="80">
        <v>6.77</v>
      </c>
      <c r="H26" s="76"/>
      <c r="I26" s="73"/>
      <c r="J26" s="76"/>
      <c r="K26" s="81">
        <f t="shared" si="7"/>
        <v>8.6446499339498004</v>
      </c>
      <c r="L26" s="76"/>
      <c r="M26" s="77">
        <f t="shared" si="10"/>
        <v>8.3333333255723119E-2</v>
      </c>
      <c r="N26" s="5"/>
      <c r="O26" s="5"/>
      <c r="P26" s="28">
        <f t="shared" si="11"/>
        <v>17.880000016652041</v>
      </c>
      <c r="Q26" s="4"/>
      <c r="R26" s="1">
        <f>100*(H30-H23)/(G30-G23)</f>
        <v>63.782477118393864</v>
      </c>
      <c r="S26" s="70" t="s">
        <v>59</v>
      </c>
      <c r="T26" s="28"/>
    </row>
    <row r="27" spans="1:20" x14ac:dyDescent="0.25">
      <c r="B27" s="2">
        <v>43626.70416666667</v>
      </c>
      <c r="C27" s="6">
        <f t="shared" si="9"/>
        <v>146.23333333345363</v>
      </c>
      <c r="D27" s="41"/>
      <c r="E27" s="73"/>
      <c r="F27" s="80"/>
      <c r="G27" s="80">
        <v>8.2799999999999994</v>
      </c>
      <c r="H27" s="76"/>
      <c r="I27" s="73"/>
      <c r="J27" s="76"/>
      <c r="K27" s="81">
        <f t="shared" si="7"/>
        <v>10.639365918097752</v>
      </c>
      <c r="L27" s="76"/>
      <c r="M27" s="77">
        <f t="shared" si="10"/>
        <v>8.3333333430346102E-2</v>
      </c>
      <c r="N27" s="5"/>
      <c r="O27" s="5"/>
      <c r="P27" s="28">
        <f t="shared" si="11"/>
        <v>18.11999997890554</v>
      </c>
      <c r="Q27" s="4"/>
      <c r="R27" s="69" t="s">
        <v>53</v>
      </c>
      <c r="S27" s="5"/>
      <c r="T27" s="28"/>
    </row>
    <row r="28" spans="1:20" x14ac:dyDescent="0.25">
      <c r="B28" s="2">
        <v>43626.707638888889</v>
      </c>
      <c r="C28" s="6">
        <f t="shared" si="9"/>
        <v>146.31666666670935</v>
      </c>
      <c r="D28" s="41"/>
      <c r="E28" s="73"/>
      <c r="F28" s="80"/>
      <c r="G28" s="80">
        <v>9.5</v>
      </c>
      <c r="H28" s="76"/>
      <c r="I28" s="73"/>
      <c r="J28" s="76"/>
      <c r="K28" s="81">
        <f t="shared" si="7"/>
        <v>12.250990752972257</v>
      </c>
      <c r="L28" s="76"/>
      <c r="M28" s="77">
        <f t="shared" si="10"/>
        <v>8.3333333255723119E-2</v>
      </c>
      <c r="N28" s="5"/>
      <c r="O28" s="5"/>
      <c r="P28" s="28">
        <f t="shared" si="11"/>
        <v>14.64000001363457</v>
      </c>
      <c r="Q28" s="4"/>
      <c r="R28" s="69" t="s">
        <v>53</v>
      </c>
      <c r="S28" s="5"/>
      <c r="T28" s="28"/>
    </row>
    <row r="29" spans="1:20" x14ac:dyDescent="0.25">
      <c r="B29" s="2">
        <v>43626.71875</v>
      </c>
      <c r="C29" s="6">
        <f t="shared" si="9"/>
        <v>146.58333333337214</v>
      </c>
      <c r="D29" s="12"/>
      <c r="E29" s="73"/>
      <c r="F29" s="80"/>
      <c r="G29" s="80">
        <v>12.786</v>
      </c>
      <c r="H29" s="76"/>
      <c r="I29" s="73"/>
      <c r="J29" s="76"/>
      <c r="K29" s="81">
        <f t="shared" si="7"/>
        <v>16.591809775429322</v>
      </c>
      <c r="L29" s="76"/>
      <c r="M29" s="77">
        <f t="shared" si="10"/>
        <v>0.26666666666278616</v>
      </c>
      <c r="N29" s="5"/>
      <c r="O29" s="5"/>
      <c r="P29" s="28">
        <f t="shared" si="11"/>
        <v>12.322500000179314</v>
      </c>
      <c r="Q29" s="4"/>
      <c r="R29" s="69" t="s">
        <v>53</v>
      </c>
      <c r="S29" s="5"/>
      <c r="T29" s="28"/>
    </row>
    <row r="30" spans="1:20" x14ac:dyDescent="0.25">
      <c r="B30" s="2">
        <v>43626.85833333333</v>
      </c>
      <c r="C30" s="6">
        <f t="shared" si="9"/>
        <v>149.93333333329065</v>
      </c>
      <c r="D30" s="41"/>
      <c r="E30" s="73">
        <v>0.57499999999999996</v>
      </c>
      <c r="F30" s="80">
        <v>16674.6564</v>
      </c>
      <c r="G30" s="80">
        <v>12.856999999999999</v>
      </c>
      <c r="H30" s="82">
        <v>8.6750000000000007</v>
      </c>
      <c r="I30" s="73">
        <f t="shared" ref="I30:I50" si="12">(E30-E$9)/0.001/$C$5</f>
        <v>0.48163804491413464</v>
      </c>
      <c r="J30" s="81">
        <f t="shared" ref="J30:J50" si="13">(F30-F$9)/0.001/$C$5</f>
        <v>58.62140026420213</v>
      </c>
      <c r="K30" s="81">
        <f t="shared" ref="K30:K50" si="14">(G30-G$9)/0.001/$C$5</f>
        <v>16.685601056803169</v>
      </c>
      <c r="L30" s="81">
        <f t="shared" ref="L30:L50" si="15">(H30-H$9)/0.001/$C$5</f>
        <v>11.459709379128137</v>
      </c>
      <c r="M30" s="77">
        <f t="shared" ref="M30:M50" si="16">C30-C29</f>
        <v>3.3499999999185093</v>
      </c>
      <c r="N30" s="5">
        <f>(E30-E23)/($C30-$C23)</f>
        <v>4.7764192140296459E-2</v>
      </c>
      <c r="O30" s="5">
        <f>(F30-F23)/($C30-$C23)</f>
        <v>0.20415720524230935</v>
      </c>
      <c r="P30" s="28">
        <f t="shared" ref="P30:P38" si="17">(G30-G29)/$M30</f>
        <v>2.1194029851261745E-2</v>
      </c>
      <c r="Q30" s="5">
        <f>(H30-H23)/($C30-$C23)</f>
        <v>0.90563318778351476</v>
      </c>
      <c r="R30" s="71"/>
      <c r="S30" s="5"/>
      <c r="T30" s="28"/>
    </row>
    <row r="31" spans="1:20" x14ac:dyDescent="0.25">
      <c r="A31" s="3">
        <v>43627</v>
      </c>
      <c r="B31" s="2">
        <v>43627.428472222222</v>
      </c>
      <c r="C31" s="6">
        <f t="shared" si="9"/>
        <v>163.61666666669771</v>
      </c>
      <c r="D31" s="12"/>
      <c r="E31" s="73">
        <v>1.2213000000000001</v>
      </c>
      <c r="F31" s="80">
        <v>16677.184099999999</v>
      </c>
      <c r="G31" s="80">
        <v>12.9886</v>
      </c>
      <c r="H31" s="82">
        <v>8.6750000000000007</v>
      </c>
      <c r="I31" s="73">
        <f t="shared" si="12"/>
        <v>1.3354029062087187</v>
      </c>
      <c r="J31" s="81">
        <f t="shared" si="13"/>
        <v>61.960501981505608</v>
      </c>
      <c r="K31" s="81">
        <f t="shared" si="14"/>
        <v>16.859445178335534</v>
      </c>
      <c r="L31" s="81">
        <f t="shared" si="15"/>
        <v>11.459709379128137</v>
      </c>
      <c r="M31" s="77">
        <f t="shared" si="16"/>
        <v>13.683333333407063</v>
      </c>
      <c r="N31" s="5">
        <f t="shared" ref="N31:N50" si="18">(E31-E30)/M31</f>
        <v>4.7232643117894102E-2</v>
      </c>
      <c r="O31" s="5">
        <f t="shared" ref="O31:O50" si="19">(F31-F30)/M31</f>
        <v>0.18472838002327244</v>
      </c>
      <c r="P31" s="28">
        <f t="shared" si="17"/>
        <v>9.6175395858191116E-3</v>
      </c>
      <c r="Q31" s="4">
        <f t="shared" ref="Q31:Q50" si="20">(H31-H30)/$M31</f>
        <v>0</v>
      </c>
      <c r="R31" s="69"/>
      <c r="S31" s="5"/>
      <c r="T31" s="28"/>
    </row>
    <row r="32" spans="1:20" x14ac:dyDescent="0.25">
      <c r="B32" s="2">
        <v>43627.65625</v>
      </c>
      <c r="C32" s="6">
        <f t="shared" si="9"/>
        <v>169.08333333337214</v>
      </c>
      <c r="D32" s="12"/>
      <c r="E32" s="73">
        <v>1.33</v>
      </c>
      <c r="F32" s="80">
        <v>16678.084299999999</v>
      </c>
      <c r="G32" s="80">
        <v>13.323499999999999</v>
      </c>
      <c r="H32" s="82">
        <v>8.6750000000000007</v>
      </c>
      <c r="I32" s="73">
        <f t="shared" si="12"/>
        <v>1.4789960369881112</v>
      </c>
      <c r="J32" s="81">
        <f t="shared" si="13"/>
        <v>63.149669749008964</v>
      </c>
      <c r="K32" s="81">
        <f t="shared" si="14"/>
        <v>17.301849405548214</v>
      </c>
      <c r="L32" s="81">
        <f t="shared" si="15"/>
        <v>11.459709379128137</v>
      </c>
      <c r="M32" s="77">
        <f t="shared" si="16"/>
        <v>5.4666666666744277</v>
      </c>
      <c r="N32" s="5">
        <f t="shared" si="18"/>
        <v>1.9884146341435188E-2</v>
      </c>
      <c r="O32" s="5">
        <f t="shared" si="19"/>
        <v>0.16467073170709073</v>
      </c>
      <c r="P32" s="28">
        <f t="shared" si="17"/>
        <v>6.1262195121864121E-2</v>
      </c>
      <c r="Q32" s="4">
        <f t="shared" si="20"/>
        <v>0</v>
      </c>
      <c r="R32" s="69" t="s">
        <v>54</v>
      </c>
      <c r="S32" s="5"/>
      <c r="T32" s="28"/>
    </row>
    <row r="33" spans="1:20" x14ac:dyDescent="0.25">
      <c r="A33" s="3">
        <v>43628</v>
      </c>
      <c r="B33" s="2">
        <v>43628.408333333333</v>
      </c>
      <c r="C33" s="6">
        <f t="shared" ref="C33:C60" si="21">(B33-$B$9)*24</f>
        <v>187.1333333333605</v>
      </c>
      <c r="D33" s="12"/>
      <c r="E33" s="73">
        <v>1.33</v>
      </c>
      <c r="F33" s="80">
        <v>16681.066999999999</v>
      </c>
      <c r="G33" s="80">
        <v>14.8165</v>
      </c>
      <c r="H33" s="82">
        <v>8.6750000000000007</v>
      </c>
      <c r="I33" s="73">
        <f t="shared" si="12"/>
        <v>1.4789960369881112</v>
      </c>
      <c r="J33" s="81">
        <f t="shared" si="13"/>
        <v>67.089828269485153</v>
      </c>
      <c r="K33" s="81">
        <f t="shared" si="14"/>
        <v>19.274108322324963</v>
      </c>
      <c r="L33" s="81">
        <f t="shared" si="15"/>
        <v>11.459709379128137</v>
      </c>
      <c r="M33" s="77">
        <f t="shared" si="16"/>
        <v>18.049999999988358</v>
      </c>
      <c r="N33" s="5">
        <f t="shared" si="18"/>
        <v>0</v>
      </c>
      <c r="O33" s="5">
        <f t="shared" si="19"/>
        <v>0.16524653739625492</v>
      </c>
      <c r="P33" s="28">
        <f t="shared" si="17"/>
        <v>8.2714681440496582E-2</v>
      </c>
      <c r="Q33" s="4">
        <f t="shared" si="20"/>
        <v>0</v>
      </c>
      <c r="R33" s="69" t="s">
        <v>55</v>
      </c>
      <c r="S33" s="5"/>
      <c r="T33" s="28"/>
    </row>
    <row r="34" spans="1:20" x14ac:dyDescent="0.25">
      <c r="B34" s="2">
        <v>43628.538888888892</v>
      </c>
      <c r="C34" s="6">
        <f t="shared" si="21"/>
        <v>190.2666666667792</v>
      </c>
      <c r="D34" s="12"/>
      <c r="E34" s="73">
        <v>1.33</v>
      </c>
      <c r="F34" s="80">
        <v>16681.62</v>
      </c>
      <c r="G34" s="80">
        <v>15.061199999999999</v>
      </c>
      <c r="H34" s="82">
        <v>8.6750000000000007</v>
      </c>
      <c r="I34" s="73">
        <f t="shared" si="12"/>
        <v>1.4789960369881112</v>
      </c>
      <c r="J34" s="81">
        <f t="shared" si="13"/>
        <v>67.820343461030575</v>
      </c>
      <c r="K34" s="81">
        <f t="shared" si="14"/>
        <v>19.597357992073974</v>
      </c>
      <c r="L34" s="81">
        <f t="shared" si="15"/>
        <v>11.459709379128137</v>
      </c>
      <c r="M34" s="77">
        <f t="shared" si="16"/>
        <v>3.1333333334187046</v>
      </c>
      <c r="N34" s="5">
        <f t="shared" si="18"/>
        <v>0</v>
      </c>
      <c r="O34" s="5">
        <f t="shared" si="19"/>
        <v>0.17648936169728185</v>
      </c>
      <c r="P34" s="28">
        <f t="shared" si="17"/>
        <v>7.8095744678723225E-2</v>
      </c>
      <c r="Q34" s="4">
        <f t="shared" si="20"/>
        <v>0</v>
      </c>
      <c r="S34" s="5"/>
      <c r="T34" s="28"/>
    </row>
    <row r="35" spans="1:20" x14ac:dyDescent="0.25">
      <c r="A35" s="3"/>
      <c r="B35" s="2">
        <v>43628.680555555555</v>
      </c>
      <c r="C35" s="6">
        <f t="shared" si="21"/>
        <v>193.66666666668607</v>
      </c>
      <c r="D35" s="12"/>
      <c r="E35" s="73">
        <v>1.33</v>
      </c>
      <c r="F35" s="80">
        <v>16686.524000000001</v>
      </c>
      <c r="G35" s="80">
        <v>16.675000000000001</v>
      </c>
      <c r="H35" s="82">
        <v>10.332000000000001</v>
      </c>
      <c r="I35" s="73">
        <f t="shared" si="12"/>
        <v>1.4789960369881112</v>
      </c>
      <c r="J35" s="81">
        <f t="shared" si="13"/>
        <v>74.298546895643881</v>
      </c>
      <c r="K35" s="81">
        <f t="shared" si="14"/>
        <v>21.729194187582564</v>
      </c>
      <c r="L35" s="81">
        <f t="shared" si="15"/>
        <v>13.648612945838838</v>
      </c>
      <c r="M35" s="77">
        <f t="shared" si="16"/>
        <v>3.3999999999068677</v>
      </c>
      <c r="N35" s="5">
        <f t="shared" si="18"/>
        <v>0</v>
      </c>
      <c r="O35" s="5">
        <f t="shared" si="19"/>
        <v>1.4423529412166469</v>
      </c>
      <c r="P35" s="28">
        <f t="shared" si="17"/>
        <v>0.47464705883653124</v>
      </c>
      <c r="Q35" s="4">
        <f t="shared" si="20"/>
        <v>0.48735294118982009</v>
      </c>
      <c r="R35" s="71" t="s">
        <v>56</v>
      </c>
      <c r="S35" s="5"/>
      <c r="T35" s="28"/>
    </row>
    <row r="36" spans="1:20" x14ac:dyDescent="0.25">
      <c r="B36" s="2">
        <v>43628.871527777781</v>
      </c>
      <c r="C36" s="6">
        <f t="shared" si="21"/>
        <v>198.25000000011642</v>
      </c>
      <c r="D36" s="12"/>
      <c r="E36" s="73">
        <v>1.5104</v>
      </c>
      <c r="F36" s="80">
        <v>16687.215</v>
      </c>
      <c r="G36" s="80">
        <v>19.167000000000002</v>
      </c>
      <c r="H36" s="82">
        <v>10.332000000000001</v>
      </c>
      <c r="I36" s="73">
        <f t="shared" si="12"/>
        <v>1.7173051519154559</v>
      </c>
      <c r="J36" s="81">
        <f t="shared" si="13"/>
        <v>75.211360634083633</v>
      </c>
      <c r="K36" s="81">
        <f t="shared" si="14"/>
        <v>25.021136063408196</v>
      </c>
      <c r="L36" s="81">
        <f t="shared" si="15"/>
        <v>13.648612945838838</v>
      </c>
      <c r="M36" s="77">
        <f t="shared" si="16"/>
        <v>4.5833333334303461</v>
      </c>
      <c r="N36" s="5">
        <f t="shared" si="18"/>
        <v>3.9359999999166867E-2</v>
      </c>
      <c r="O36" s="5">
        <f t="shared" si="19"/>
        <v>0.15076363636020393</v>
      </c>
      <c r="P36" s="28">
        <f t="shared" si="17"/>
        <v>0.54370909089758268</v>
      </c>
      <c r="Q36" s="4">
        <f t="shared" si="20"/>
        <v>0</v>
      </c>
      <c r="R36" s="1">
        <f>100*(H35-H34)/(F35-F34)</f>
        <v>33.788743882529218</v>
      </c>
      <c r="S36" s="70" t="s">
        <v>59</v>
      </c>
      <c r="T36" s="28"/>
    </row>
    <row r="37" spans="1:20" x14ac:dyDescent="0.25">
      <c r="A37" s="3">
        <v>43629</v>
      </c>
      <c r="B37" s="2">
        <v>43629.526388888888</v>
      </c>
      <c r="C37" s="6">
        <f t="shared" si="21"/>
        <v>213.96666666667443</v>
      </c>
      <c r="D37" s="12"/>
      <c r="E37" s="73">
        <v>2.0358000000000001</v>
      </c>
      <c r="F37" s="80">
        <v>16689.513999999999</v>
      </c>
      <c r="G37" s="80">
        <v>27.495999999999999</v>
      </c>
      <c r="H37" s="82">
        <v>10.332000000000001</v>
      </c>
      <c r="I37" s="73">
        <f t="shared" si="12"/>
        <v>2.4113606340819023</v>
      </c>
      <c r="J37" s="81">
        <f t="shared" si="13"/>
        <v>78.248348745046741</v>
      </c>
      <c r="K37" s="81">
        <f t="shared" si="14"/>
        <v>36.023778071334213</v>
      </c>
      <c r="L37" s="81">
        <f t="shared" si="15"/>
        <v>13.648612945838838</v>
      </c>
      <c r="M37" s="77">
        <f t="shared" si="16"/>
        <v>15.716666666558012</v>
      </c>
      <c r="N37" s="5">
        <f t="shared" si="18"/>
        <v>3.3429480381991457E-2</v>
      </c>
      <c r="O37" s="5">
        <f t="shared" si="19"/>
        <v>0.14627783669236241</v>
      </c>
      <c r="P37" s="28">
        <f t="shared" si="17"/>
        <v>0.52994697773431043</v>
      </c>
      <c r="Q37" s="4">
        <f t="shared" si="20"/>
        <v>0</v>
      </c>
      <c r="R37" s="71" t="s">
        <v>57</v>
      </c>
      <c r="S37" s="5"/>
      <c r="T37" s="28"/>
    </row>
    <row r="38" spans="1:20" x14ac:dyDescent="0.25">
      <c r="B38" s="2">
        <v>43629.715277777781</v>
      </c>
      <c r="C38" s="6">
        <f t="shared" si="21"/>
        <v>218.50000000011642</v>
      </c>
      <c r="D38" s="12"/>
      <c r="E38" s="73">
        <v>2.2336</v>
      </c>
      <c r="F38" s="80">
        <v>16690.301200000002</v>
      </c>
      <c r="G38" s="80">
        <v>30.588000000000001</v>
      </c>
      <c r="H38" s="82">
        <v>10.333</v>
      </c>
      <c r="I38" s="73">
        <f t="shared" si="12"/>
        <v>2.6726552179656538</v>
      </c>
      <c r="J38" s="81">
        <f t="shared" si="13"/>
        <v>79.288243064732981</v>
      </c>
      <c r="K38" s="81">
        <f t="shared" si="14"/>
        <v>40.108322324966977</v>
      </c>
      <c r="L38" s="81">
        <f t="shared" si="15"/>
        <v>13.649933949801849</v>
      </c>
      <c r="M38" s="77">
        <f t="shared" si="16"/>
        <v>4.5333333334419876</v>
      </c>
      <c r="N38" s="5">
        <f t="shared" si="18"/>
        <v>4.3632352940130688E-2</v>
      </c>
      <c r="O38" s="5">
        <f t="shared" si="19"/>
        <v>0.17364705881991574</v>
      </c>
      <c r="P38" s="28">
        <f t="shared" si="17"/>
        <v>0.68205882351306479</v>
      </c>
      <c r="Q38" s="4">
        <f t="shared" si="20"/>
        <v>2.2058823528870835E-4</v>
      </c>
      <c r="R38" s="69"/>
      <c r="S38" s="5"/>
      <c r="T38" s="28"/>
    </row>
    <row r="39" spans="1:20" x14ac:dyDescent="0.25">
      <c r="A39" s="3">
        <v>43630</v>
      </c>
      <c r="B39" s="2">
        <v>43630.451388888891</v>
      </c>
      <c r="C39" s="6">
        <f t="shared" si="21"/>
        <v>236.16666666674428</v>
      </c>
      <c r="D39" s="12"/>
      <c r="E39" s="73">
        <v>2.8601000000000001</v>
      </c>
      <c r="F39" s="80">
        <v>16693.017</v>
      </c>
      <c r="G39" s="80">
        <v>40.534999999999997</v>
      </c>
      <c r="H39" s="82">
        <v>10.333</v>
      </c>
      <c r="I39" s="73">
        <f t="shared" si="12"/>
        <v>3.5002642007926026</v>
      </c>
      <c r="J39" s="81">
        <f t="shared" si="13"/>
        <v>82.875825627478193</v>
      </c>
      <c r="K39" s="81">
        <f t="shared" si="14"/>
        <v>53.248348745046236</v>
      </c>
      <c r="L39" s="81">
        <f t="shared" si="15"/>
        <v>13.649933949801849</v>
      </c>
      <c r="M39" s="77">
        <f t="shared" si="16"/>
        <v>17.666666666627862</v>
      </c>
      <c r="N39" s="5">
        <f t="shared" si="18"/>
        <v>3.5462264151021293E-2</v>
      </c>
      <c r="O39" s="5">
        <f t="shared" si="19"/>
        <v>0.15372452830211836</v>
      </c>
      <c r="P39" s="28">
        <f t="shared" ref="P39:P50" si="22">(G39-G38)/$M39</f>
        <v>0.56303773585029304</v>
      </c>
      <c r="Q39" s="4">
        <f t="shared" si="20"/>
        <v>0</v>
      </c>
      <c r="R39" s="1"/>
      <c r="S39" s="1"/>
      <c r="T39" s="29"/>
    </row>
    <row r="40" spans="1:20" x14ac:dyDescent="0.25">
      <c r="A40" s="3"/>
      <c r="B40" s="2">
        <v>43630.684027777781</v>
      </c>
      <c r="C40" s="6">
        <f t="shared" si="21"/>
        <v>241.75000000011642</v>
      </c>
      <c r="D40" s="12"/>
      <c r="E40" s="73">
        <v>3.4</v>
      </c>
      <c r="F40" s="80">
        <v>16693.861000000001</v>
      </c>
      <c r="G40" s="80">
        <v>43.667000000000002</v>
      </c>
      <c r="H40" s="82">
        <v>10.333</v>
      </c>
      <c r="I40" s="73">
        <f t="shared" si="12"/>
        <v>4.2134742404227215</v>
      </c>
      <c r="J40" s="81">
        <f t="shared" si="13"/>
        <v>83.99075297226149</v>
      </c>
      <c r="K40" s="81">
        <f t="shared" si="14"/>
        <v>57.385733157199475</v>
      </c>
      <c r="L40" s="81">
        <f t="shared" si="15"/>
        <v>13.649933949801849</v>
      </c>
      <c r="M40" s="77">
        <f t="shared" si="16"/>
        <v>5.5833333333721384</v>
      </c>
      <c r="N40" s="5">
        <f t="shared" si="18"/>
        <v>9.6698507462014471E-2</v>
      </c>
      <c r="O40" s="5">
        <f t="shared" si="19"/>
        <v>0.151164179103599</v>
      </c>
      <c r="P40" s="28">
        <f t="shared" si="22"/>
        <v>0.56095522387669916</v>
      </c>
      <c r="Q40" s="4">
        <f t="shared" si="20"/>
        <v>0</v>
      </c>
      <c r="R40" s="1"/>
      <c r="S40" s="1"/>
      <c r="T40" s="29"/>
    </row>
    <row r="41" spans="1:20" x14ac:dyDescent="0.25">
      <c r="A41" s="3">
        <v>43631</v>
      </c>
      <c r="B41" s="2">
        <v>43631.833333333336</v>
      </c>
      <c r="C41" s="6">
        <f t="shared" si="21"/>
        <v>269.33333333343035</v>
      </c>
      <c r="D41" s="12"/>
      <c r="E41" s="73">
        <v>4.7450000000000001</v>
      </c>
      <c r="F41" s="80">
        <v>16697.669000000002</v>
      </c>
      <c r="G41" s="80">
        <v>59.262999999999998</v>
      </c>
      <c r="H41" s="82">
        <v>10.333</v>
      </c>
      <c r="I41" s="73">
        <f t="shared" si="12"/>
        <v>5.9902245706737123</v>
      </c>
      <c r="J41" s="81">
        <f t="shared" si="13"/>
        <v>89.021136063411959</v>
      </c>
      <c r="K41" s="81">
        <f t="shared" si="14"/>
        <v>77.98811096433289</v>
      </c>
      <c r="L41" s="81">
        <f t="shared" si="15"/>
        <v>13.649933949801849</v>
      </c>
      <c r="M41" s="77">
        <f t="shared" si="16"/>
        <v>27.583333333313931</v>
      </c>
      <c r="N41" s="5">
        <f t="shared" si="18"/>
        <v>4.8761329305170256E-2</v>
      </c>
      <c r="O41" s="5">
        <f t="shared" si="19"/>
        <v>0.1380543806647824</v>
      </c>
      <c r="P41" s="28">
        <f t="shared" si="22"/>
        <v>0.56541389728136437</v>
      </c>
      <c r="Q41" s="4">
        <f t="shared" si="20"/>
        <v>0</v>
      </c>
      <c r="R41" s="1"/>
      <c r="S41" s="1"/>
      <c r="T41" s="29"/>
    </row>
    <row r="42" spans="1:20" x14ac:dyDescent="0.25">
      <c r="A42" s="3">
        <v>43632</v>
      </c>
      <c r="B42" s="2">
        <v>43632.871527777781</v>
      </c>
      <c r="C42" s="6">
        <f t="shared" si="21"/>
        <v>294.25000000011642</v>
      </c>
      <c r="D42" s="12"/>
      <c r="E42" s="73">
        <v>6.0549999999999997</v>
      </c>
      <c r="F42" s="80">
        <v>16700.981500000002</v>
      </c>
      <c r="G42" s="80">
        <v>73.322999999999993</v>
      </c>
      <c r="H42" s="82">
        <v>10.333500000000001</v>
      </c>
      <c r="I42" s="73">
        <f t="shared" si="12"/>
        <v>7.7207397622192859</v>
      </c>
      <c r="J42" s="81">
        <f t="shared" si="13"/>
        <v>93.396961690888844</v>
      </c>
      <c r="K42" s="81">
        <f t="shared" si="14"/>
        <v>96.561426684280036</v>
      </c>
      <c r="L42" s="81">
        <f t="shared" si="15"/>
        <v>13.650594451783356</v>
      </c>
      <c r="M42" s="77">
        <f t="shared" si="16"/>
        <v>24.916666666686069</v>
      </c>
      <c r="N42" s="5">
        <f t="shared" si="18"/>
        <v>5.2575250836079446E-2</v>
      </c>
      <c r="O42" s="5">
        <f t="shared" si="19"/>
        <v>0.1329431438126055</v>
      </c>
      <c r="P42" s="28">
        <f t="shared" si="22"/>
        <v>0.56428093645440991</v>
      </c>
      <c r="Q42" s="4">
        <f t="shared" si="20"/>
        <v>2.006688963211592E-5</v>
      </c>
      <c r="R42" s="1"/>
      <c r="S42" s="1"/>
      <c r="T42" s="29"/>
    </row>
    <row r="43" spans="1:20" x14ac:dyDescent="0.25">
      <c r="A43" s="3">
        <v>43633</v>
      </c>
      <c r="B43" s="2">
        <v>43633.465277777781</v>
      </c>
      <c r="C43" s="6">
        <f t="shared" si="21"/>
        <v>308.50000000011642</v>
      </c>
      <c r="D43" s="12"/>
      <c r="E43" s="73">
        <v>7.1124000000000001</v>
      </c>
      <c r="F43" s="80">
        <v>16702.914000000001</v>
      </c>
      <c r="G43" s="80">
        <v>75.360500000000002</v>
      </c>
      <c r="H43" s="82">
        <v>10.337</v>
      </c>
      <c r="I43" s="73">
        <f t="shared" si="12"/>
        <v>9.1175693527080579</v>
      </c>
      <c r="J43" s="81">
        <f t="shared" si="13"/>
        <v>95.949801849407976</v>
      </c>
      <c r="K43" s="81">
        <f t="shared" si="14"/>
        <v>99.25297225891677</v>
      </c>
      <c r="L43" s="81">
        <f t="shared" si="15"/>
        <v>13.655217965653897</v>
      </c>
      <c r="M43" s="77">
        <f t="shared" si="16"/>
        <v>14.25</v>
      </c>
      <c r="N43" s="5">
        <f t="shared" si="18"/>
        <v>7.4203508771929855E-2</v>
      </c>
      <c r="O43" s="5">
        <f t="shared" si="19"/>
        <v>0.13561403508764783</v>
      </c>
      <c r="P43" s="28">
        <f t="shared" si="22"/>
        <v>0.14298245614035149</v>
      </c>
      <c r="Q43" s="4">
        <f t="shared" si="20"/>
        <v>2.4561403508764553E-4</v>
      </c>
      <c r="R43" s="1"/>
      <c r="S43" s="1"/>
      <c r="T43" s="29"/>
    </row>
    <row r="44" spans="1:20" x14ac:dyDescent="0.25">
      <c r="A44" s="3"/>
      <c r="B44" s="2">
        <v>43633.724305555559</v>
      </c>
      <c r="C44" s="6">
        <f t="shared" si="21"/>
        <v>314.71666666679084</v>
      </c>
      <c r="D44" s="12"/>
      <c r="E44" s="73">
        <v>7.3070000000000004</v>
      </c>
      <c r="F44" s="80">
        <v>16703.802</v>
      </c>
      <c r="G44" s="80">
        <v>79.798000000000002</v>
      </c>
      <c r="H44" s="82">
        <v>10.3375</v>
      </c>
      <c r="I44" s="73">
        <f t="shared" si="12"/>
        <v>9.3746367239101716</v>
      </c>
      <c r="J44" s="81">
        <f t="shared" si="13"/>
        <v>97.122853368561223</v>
      </c>
      <c r="K44" s="81">
        <f t="shared" si="14"/>
        <v>105.11492734478203</v>
      </c>
      <c r="L44" s="81">
        <f t="shared" si="15"/>
        <v>13.655878467635404</v>
      </c>
      <c r="M44" s="77">
        <f t="shared" si="16"/>
        <v>6.2166666666744277</v>
      </c>
      <c r="N44" s="5">
        <f t="shared" si="18"/>
        <v>3.1302949061623175E-2</v>
      </c>
      <c r="O44" s="5">
        <f t="shared" si="19"/>
        <v>0.14284182305596277</v>
      </c>
      <c r="P44" s="28">
        <f t="shared" si="22"/>
        <v>0.71380697050849229</v>
      </c>
      <c r="Q44" s="4">
        <f t="shared" si="20"/>
        <v>8.0428954423590382E-5</v>
      </c>
      <c r="R44" s="1"/>
      <c r="S44" s="1"/>
      <c r="T44" s="29"/>
    </row>
    <row r="45" spans="1:20" x14ac:dyDescent="0.25">
      <c r="A45" s="3">
        <v>43634</v>
      </c>
      <c r="B45" s="2">
        <v>43634.392361111109</v>
      </c>
      <c r="C45" s="6">
        <f t="shared" si="21"/>
        <v>330.75</v>
      </c>
      <c r="D45" s="12"/>
      <c r="E45" s="73">
        <v>7.3070000000000004</v>
      </c>
      <c r="F45" s="80">
        <v>16706.175999999999</v>
      </c>
      <c r="G45" s="80">
        <v>84.98</v>
      </c>
      <c r="H45" s="82">
        <v>10.337999999999999</v>
      </c>
      <c r="I45" s="73">
        <f t="shared" si="12"/>
        <v>9.3746367239101716</v>
      </c>
      <c r="J45" s="81">
        <f t="shared" si="13"/>
        <v>100.25891677675118</v>
      </c>
      <c r="K45" s="81">
        <f t="shared" si="14"/>
        <v>111.96036988110964</v>
      </c>
      <c r="L45" s="81">
        <f t="shared" si="15"/>
        <v>13.656538969616907</v>
      </c>
      <c r="M45" s="77">
        <f t="shared" si="16"/>
        <v>16.033333333209157</v>
      </c>
      <c r="N45" s="5">
        <f t="shared" si="18"/>
        <v>0</v>
      </c>
      <c r="O45" s="5">
        <f t="shared" si="19"/>
        <v>0.14806652806766213</v>
      </c>
      <c r="P45" s="28">
        <f t="shared" si="22"/>
        <v>0.32320166320416649</v>
      </c>
      <c r="Q45" s="4">
        <f t="shared" si="20"/>
        <v>3.1185031185200032E-5</v>
      </c>
      <c r="R45" s="71" t="s">
        <v>56</v>
      </c>
      <c r="S45" s="1"/>
      <c r="T45" s="29"/>
    </row>
    <row r="46" spans="1:20" x14ac:dyDescent="0.25">
      <c r="B46" s="2">
        <v>43634.510416666664</v>
      </c>
      <c r="C46" s="6">
        <f t="shared" si="21"/>
        <v>333.58333333331393</v>
      </c>
      <c r="D46" s="12"/>
      <c r="E46" s="73">
        <v>7.3070000000000004</v>
      </c>
      <c r="F46" s="80">
        <v>16717.215</v>
      </c>
      <c r="G46" s="80">
        <v>87.23</v>
      </c>
      <c r="H46" s="82">
        <v>12.945</v>
      </c>
      <c r="I46" s="73">
        <f t="shared" si="12"/>
        <v>9.3746367239101716</v>
      </c>
      <c r="J46" s="81">
        <f t="shared" si="13"/>
        <v>114.8414795244403</v>
      </c>
      <c r="K46" s="81">
        <f t="shared" si="14"/>
        <v>114.93262879788639</v>
      </c>
      <c r="L46" s="81">
        <f t="shared" si="15"/>
        <v>17.100396301188905</v>
      </c>
      <c r="M46" s="77">
        <f t="shared" si="16"/>
        <v>2.8333333333139308</v>
      </c>
      <c r="N46" s="5">
        <f t="shared" si="18"/>
        <v>0</v>
      </c>
      <c r="O46" s="5">
        <f t="shared" si="19"/>
        <v>3.8961176470857404</v>
      </c>
      <c r="P46" s="28">
        <f t="shared" si="22"/>
        <v>0.79411764706426158</v>
      </c>
      <c r="Q46" s="4">
        <f t="shared" si="20"/>
        <v>0.92011764706512489</v>
      </c>
      <c r="R46" s="1">
        <f>100*(H46-H45)/(F46-F45)</f>
        <v>23.616269589635319</v>
      </c>
      <c r="S46" s="70" t="s">
        <v>59</v>
      </c>
      <c r="T46" s="29"/>
    </row>
    <row r="47" spans="1:20" x14ac:dyDescent="0.25">
      <c r="B47" s="2">
        <v>43634.711805555555</v>
      </c>
      <c r="C47" s="6">
        <f t="shared" si="21"/>
        <v>338.41666666668607</v>
      </c>
      <c r="D47" s="12"/>
      <c r="E47" s="73">
        <v>7.3070000000000004</v>
      </c>
      <c r="F47" s="80">
        <v>16717.746999999999</v>
      </c>
      <c r="G47" s="80">
        <v>90.96</v>
      </c>
      <c r="H47" s="82">
        <v>12.945</v>
      </c>
      <c r="I47" s="73">
        <f t="shared" si="12"/>
        <v>9.3746367239101716</v>
      </c>
      <c r="J47" s="81">
        <f t="shared" si="13"/>
        <v>115.54425363276162</v>
      </c>
      <c r="K47" s="81">
        <f t="shared" si="14"/>
        <v>119.85997357992073</v>
      </c>
      <c r="L47" s="81">
        <f t="shared" si="15"/>
        <v>17.100396301188905</v>
      </c>
      <c r="M47" s="77">
        <f t="shared" si="16"/>
        <v>4.8333333333721384</v>
      </c>
      <c r="N47" s="5">
        <f t="shared" si="18"/>
        <v>0</v>
      </c>
      <c r="O47" s="5">
        <f t="shared" si="19"/>
        <v>0.11006896551620111</v>
      </c>
      <c r="P47" s="28">
        <f t="shared" si="22"/>
        <v>0.77172413792483652</v>
      </c>
      <c r="Q47" s="4">
        <f t="shared" si="20"/>
        <v>0</v>
      </c>
      <c r="R47" s="1"/>
      <c r="S47" s="70"/>
      <c r="T47" s="29"/>
    </row>
    <row r="48" spans="1:20" x14ac:dyDescent="0.25">
      <c r="B48" s="2">
        <v>43634.911111111112</v>
      </c>
      <c r="C48" s="6">
        <f t="shared" si="21"/>
        <v>343.20000000006985</v>
      </c>
      <c r="D48" s="12"/>
      <c r="E48" s="73">
        <v>7.3070000000000004</v>
      </c>
      <c r="F48" s="80">
        <v>16718.600999999999</v>
      </c>
      <c r="G48" s="80">
        <v>94.52</v>
      </c>
      <c r="H48" s="82">
        <v>12.945</v>
      </c>
      <c r="I48" s="73">
        <f t="shared" si="12"/>
        <v>9.3746367239101716</v>
      </c>
      <c r="J48" s="81">
        <f t="shared" si="13"/>
        <v>116.67239101717294</v>
      </c>
      <c r="K48" s="81">
        <f t="shared" si="14"/>
        <v>124.56274768824306</v>
      </c>
      <c r="L48" s="81">
        <f t="shared" si="15"/>
        <v>17.100396301188905</v>
      </c>
      <c r="M48" s="77">
        <f t="shared" si="16"/>
        <v>4.78333333338378</v>
      </c>
      <c r="N48" s="5">
        <f t="shared" si="18"/>
        <v>0</v>
      </c>
      <c r="O48" s="5">
        <f t="shared" si="19"/>
        <v>0.1785365853638369</v>
      </c>
      <c r="P48" s="28">
        <f t="shared" si="22"/>
        <v>0.74425087107229071</v>
      </c>
      <c r="Q48" s="4">
        <f t="shared" si="20"/>
        <v>0</v>
      </c>
      <c r="R48" s="1"/>
      <c r="S48" s="70"/>
      <c r="T48" s="29"/>
    </row>
    <row r="49" spans="1:20" x14ac:dyDescent="0.25">
      <c r="A49" s="3">
        <v>43635</v>
      </c>
      <c r="B49" s="2">
        <v>43635.4375</v>
      </c>
      <c r="C49" s="6">
        <f t="shared" si="21"/>
        <v>355.83333333337214</v>
      </c>
      <c r="D49" s="12"/>
      <c r="E49" s="73">
        <v>7.3070000000000004</v>
      </c>
      <c r="F49" s="80">
        <v>16720.814999999999</v>
      </c>
      <c r="G49" s="80">
        <v>100.405</v>
      </c>
      <c r="H49" s="82">
        <v>12.945</v>
      </c>
      <c r="I49" s="73">
        <f t="shared" si="12"/>
        <v>9.3746367239101716</v>
      </c>
      <c r="J49" s="81">
        <f t="shared" si="13"/>
        <v>119.59709379128118</v>
      </c>
      <c r="K49" s="81">
        <f t="shared" si="14"/>
        <v>132.33685601056803</v>
      </c>
      <c r="L49" s="81">
        <f t="shared" si="15"/>
        <v>17.100396301188905</v>
      </c>
      <c r="M49" s="77">
        <f t="shared" si="16"/>
        <v>12.633333333302289</v>
      </c>
      <c r="N49" s="5">
        <f t="shared" si="18"/>
        <v>0</v>
      </c>
      <c r="O49" s="5">
        <f t="shared" si="19"/>
        <v>0.1752506596310329</v>
      </c>
      <c r="P49" s="28">
        <f t="shared" si="22"/>
        <v>0.4658311345657889</v>
      </c>
      <c r="Q49" s="4">
        <f t="shared" si="20"/>
        <v>0</v>
      </c>
      <c r="R49" s="71"/>
      <c r="S49" s="1"/>
      <c r="T49" s="29"/>
    </row>
    <row r="50" spans="1:20" x14ac:dyDescent="0.25">
      <c r="B50" s="2">
        <v>43635.663194444445</v>
      </c>
      <c r="C50" s="6">
        <f t="shared" si="21"/>
        <v>361.25000000005821</v>
      </c>
      <c r="D50" s="12"/>
      <c r="E50" s="73">
        <v>7.3070000000000004</v>
      </c>
      <c r="F50" s="80">
        <v>16721.612400000002</v>
      </c>
      <c r="G50" s="80">
        <v>105.212</v>
      </c>
      <c r="H50" s="82">
        <v>12.945</v>
      </c>
      <c r="I50" s="73">
        <f t="shared" si="12"/>
        <v>9.3746367239101716</v>
      </c>
      <c r="J50" s="81">
        <f t="shared" si="13"/>
        <v>120.65046235139097</v>
      </c>
      <c r="K50" s="81">
        <f t="shared" si="14"/>
        <v>138.68692206076619</v>
      </c>
      <c r="L50" s="81">
        <f t="shared" si="15"/>
        <v>17.100396301188905</v>
      </c>
      <c r="M50" s="77">
        <f t="shared" si="16"/>
        <v>5.4166666666860692</v>
      </c>
      <c r="N50" s="5">
        <f t="shared" si="18"/>
        <v>0</v>
      </c>
      <c r="O50" s="5">
        <f t="shared" si="19"/>
        <v>0.14721230769235422</v>
      </c>
      <c r="P50" s="28">
        <f t="shared" si="22"/>
        <v>0.88744615384297543</v>
      </c>
      <c r="Q50" s="4">
        <f t="shared" si="20"/>
        <v>0</v>
      </c>
      <c r="R50" s="1"/>
      <c r="S50" s="70"/>
      <c r="T50" s="29"/>
    </row>
    <row r="51" spans="1:20" x14ac:dyDescent="0.25">
      <c r="A51" s="3">
        <v>43636</v>
      </c>
      <c r="B51" s="2">
        <v>43636.441666666666</v>
      </c>
      <c r="C51" s="6">
        <f t="shared" si="21"/>
        <v>379.93333333334886</v>
      </c>
      <c r="D51" s="12"/>
      <c r="E51" s="73">
        <v>7.3070000000000004</v>
      </c>
      <c r="F51" s="80">
        <v>16724.447499999998</v>
      </c>
      <c r="G51" s="80">
        <v>116.282</v>
      </c>
      <c r="H51" s="82">
        <v>12.945</v>
      </c>
      <c r="I51" s="73">
        <f t="shared" ref="I51" si="23">(E51-E$9)/0.001/$C$5</f>
        <v>9.3746367239101716</v>
      </c>
      <c r="J51" s="81">
        <f t="shared" ref="J51" si="24">(F51-F$9)/0.001/$C$5</f>
        <v>124.39564068692148</v>
      </c>
      <c r="K51" s="81">
        <f t="shared" ref="K51" si="25">(G51-G$9)/0.001/$C$5</f>
        <v>153.31043593130781</v>
      </c>
      <c r="L51" s="81">
        <f t="shared" ref="L51" si="26">(H51-H$9)/0.001/$C$5</f>
        <v>17.100396301188905</v>
      </c>
      <c r="M51" s="77">
        <f t="shared" ref="M51" si="27">C51-C50</f>
        <v>18.683333333290648</v>
      </c>
      <c r="N51" s="5">
        <f t="shared" ref="N51" si="28">(E51-E50)/M51</f>
        <v>0</v>
      </c>
      <c r="O51" s="5">
        <f t="shared" ref="O51" si="29">(F51-F50)/M51</f>
        <v>0.15174487065136902</v>
      </c>
      <c r="P51" s="28">
        <f t="shared" ref="P51" si="30">(G51-G50)/$M51</f>
        <v>0.59250669045630422</v>
      </c>
      <c r="Q51" s="4">
        <f t="shared" ref="Q51" si="31">(H51-H50)/$M51</f>
        <v>0</v>
      </c>
      <c r="R51" s="71"/>
      <c r="S51" s="1"/>
      <c r="T51" s="29"/>
    </row>
    <row r="52" spans="1:20" x14ac:dyDescent="0.25">
      <c r="B52" s="2">
        <v>43636.65625</v>
      </c>
      <c r="C52" s="6">
        <f t="shared" si="21"/>
        <v>385.08333333337214</v>
      </c>
      <c r="D52" s="12"/>
      <c r="E52" s="73">
        <v>7.3070000000000004</v>
      </c>
      <c r="F52" s="80">
        <v>16725.271000000001</v>
      </c>
      <c r="G52" s="80">
        <v>120.17400000000001</v>
      </c>
      <c r="H52" s="82">
        <v>12.945</v>
      </c>
      <c r="I52" s="73">
        <f t="shared" ref="I52:I53" si="32">(E52-E$9)/0.001/$C$5</f>
        <v>9.3746367239101716</v>
      </c>
      <c r="J52" s="81">
        <f t="shared" ref="J52:J53" si="33">(F52-F$9)/0.001/$C$5</f>
        <v>125.48348745046474</v>
      </c>
      <c r="K52" s="81">
        <f t="shared" ref="K52:K53" si="34">(G52-G$9)/0.001/$C$5</f>
        <v>158.45178335535007</v>
      </c>
      <c r="L52" s="81">
        <f t="shared" ref="L52:L53" si="35">(H52-H$9)/0.001/$C$5</f>
        <v>17.100396301188905</v>
      </c>
      <c r="M52" s="77">
        <f t="shared" ref="M52:M53" si="36">C52-C51</f>
        <v>5.1500000000232831</v>
      </c>
      <c r="N52" s="5">
        <f t="shared" ref="N52:N53" si="37">(E52-E51)/M52</f>
        <v>0</v>
      </c>
      <c r="O52" s="5">
        <f t="shared" ref="O52:O53" si="38">(F52-F51)/M52</f>
        <v>0.15990291262107145</v>
      </c>
      <c r="P52" s="28">
        <f t="shared" ref="P52:P53" si="39">(G52-G51)/$M52</f>
        <v>0.75572815533639115</v>
      </c>
      <c r="Q52" s="4">
        <f t="shared" ref="Q52:Q53" si="40">(H52-H51)/$M52</f>
        <v>0</v>
      </c>
      <c r="T52" s="24"/>
    </row>
    <row r="53" spans="1:20" x14ac:dyDescent="0.25">
      <c r="A53" s="3">
        <v>43637</v>
      </c>
      <c r="B53" s="2">
        <v>43637.441666666666</v>
      </c>
      <c r="C53" s="6">
        <f t="shared" si="21"/>
        <v>403.93333333334886</v>
      </c>
      <c r="D53" s="12"/>
      <c r="E53" s="73">
        <v>7.3070000000000004</v>
      </c>
      <c r="F53" s="80">
        <v>16728.166000000001</v>
      </c>
      <c r="G53" s="80">
        <v>134.37</v>
      </c>
      <c r="H53" s="82">
        <v>12.945</v>
      </c>
      <c r="I53" s="73">
        <f t="shared" si="32"/>
        <v>9.3746367239101716</v>
      </c>
      <c r="J53" s="81">
        <f t="shared" si="33"/>
        <v>129.30779392338474</v>
      </c>
      <c r="K53" s="81">
        <f t="shared" si="34"/>
        <v>177.20475561426684</v>
      </c>
      <c r="L53" s="81">
        <f t="shared" si="35"/>
        <v>17.100396301188905</v>
      </c>
      <c r="M53" s="77">
        <f t="shared" si="36"/>
        <v>18.849999999976717</v>
      </c>
      <c r="N53" s="5">
        <f t="shared" si="37"/>
        <v>0</v>
      </c>
      <c r="O53" s="5">
        <f t="shared" si="38"/>
        <v>0.15358090185697679</v>
      </c>
      <c r="P53" s="28">
        <f t="shared" si="39"/>
        <v>0.75310344827679221</v>
      </c>
      <c r="Q53" s="4">
        <f t="shared" si="40"/>
        <v>0</v>
      </c>
      <c r="R53" s="71" t="s">
        <v>60</v>
      </c>
      <c r="S53" s="1"/>
      <c r="T53" s="29"/>
    </row>
    <row r="54" spans="1:20" x14ac:dyDescent="0.25">
      <c r="B54" s="2">
        <v>43637.693055555559</v>
      </c>
      <c r="C54" s="6">
        <f t="shared" si="21"/>
        <v>409.96666666679084</v>
      </c>
      <c r="D54" s="12"/>
      <c r="E54" s="73">
        <v>7.36</v>
      </c>
      <c r="F54" s="80">
        <v>16729.239000000001</v>
      </c>
      <c r="G54" s="80">
        <v>139.40600000000001</v>
      </c>
      <c r="H54" s="82">
        <v>12.945</v>
      </c>
      <c r="I54" s="80">
        <f t="shared" ref="I54:I55" si="41">(E54-E$9)/0.001/$C$5</f>
        <v>9.4446499339498029</v>
      </c>
      <c r="J54" s="81">
        <f t="shared" ref="J54:J55" si="42">(F54-F$9)/0.001/$C$5</f>
        <v>130.7252311756969</v>
      </c>
      <c r="K54" s="81">
        <f t="shared" ref="K54:K55" si="43">(G54-G$9)/0.001/$C$5</f>
        <v>183.85733157199471</v>
      </c>
      <c r="L54" s="82">
        <f t="shared" ref="L54:L55" si="44">(H54-H$9)/0.001/$C$5</f>
        <v>17.100396301188905</v>
      </c>
      <c r="M54" s="28">
        <f t="shared" ref="M54:M55" si="45">C54-C53</f>
        <v>6.0333333334419876</v>
      </c>
      <c r="N54" s="5">
        <f t="shared" ref="N54:N55" si="46">(E54-E53)/M54</f>
        <v>8.7845303865821209E-3</v>
      </c>
      <c r="O54" s="5">
        <f t="shared" ref="O54:O55" si="47">(F54-F53)/M54</f>
        <v>0.17784530386425357</v>
      </c>
      <c r="P54" s="28">
        <f t="shared" ref="P54:P55" si="48">(G54-G53)/$M54</f>
        <v>0.83469613258165332</v>
      </c>
      <c r="Q54" s="4">
        <f t="shared" ref="Q54:Q55" si="49">(H54-H53)/$M54</f>
        <v>0</v>
      </c>
      <c r="T54" s="24"/>
    </row>
    <row r="55" spans="1:20" x14ac:dyDescent="0.25">
      <c r="A55" s="3">
        <v>43640</v>
      </c>
      <c r="B55" s="2">
        <v>43640.445833333331</v>
      </c>
      <c r="C55" s="6">
        <f t="shared" si="21"/>
        <v>476.03333333332557</v>
      </c>
      <c r="D55" s="12"/>
      <c r="E55" s="73">
        <v>10.215</v>
      </c>
      <c r="F55" s="80">
        <v>16739.561399999999</v>
      </c>
      <c r="G55" s="80">
        <v>156.83170000000001</v>
      </c>
      <c r="H55" s="82">
        <v>12.945</v>
      </c>
      <c r="I55" s="73">
        <f t="shared" si="41"/>
        <v>13.216116248348746</v>
      </c>
      <c r="J55" s="81">
        <f t="shared" si="42"/>
        <v>144.36116248348725</v>
      </c>
      <c r="K55" s="81">
        <f t="shared" si="43"/>
        <v>206.87675033025101</v>
      </c>
      <c r="L55" s="81">
        <f t="shared" si="44"/>
        <v>17.100396301188905</v>
      </c>
      <c r="M55" s="77">
        <f t="shared" si="45"/>
        <v>66.066666666534729</v>
      </c>
      <c r="N55" s="5">
        <f t="shared" si="46"/>
        <v>4.3213925328037854E-2</v>
      </c>
      <c r="O55" s="5">
        <f t="shared" si="47"/>
        <v>0.15624217961681991</v>
      </c>
      <c r="P55" s="28">
        <f t="shared" si="48"/>
        <v>0.2637593340065813</v>
      </c>
      <c r="Q55" s="4">
        <f t="shared" si="49"/>
        <v>0</v>
      </c>
      <c r="T55" s="24"/>
    </row>
    <row r="56" spans="1:20" x14ac:dyDescent="0.25">
      <c r="B56" s="2">
        <v>43640.65625</v>
      </c>
      <c r="C56" s="6">
        <f t="shared" si="21"/>
        <v>481.08333333337214</v>
      </c>
      <c r="D56" s="12"/>
      <c r="E56" s="73">
        <v>10.331</v>
      </c>
      <c r="F56" s="80">
        <v>16740.303</v>
      </c>
      <c r="G56" s="80">
        <v>156.87860000000001</v>
      </c>
      <c r="H56" s="82">
        <v>12.945</v>
      </c>
      <c r="I56" s="73">
        <f t="shared" ref="I56:I57" si="50">(E56-E$9)/0.001/$C$5</f>
        <v>13.369352708058122</v>
      </c>
      <c r="J56" s="81">
        <f t="shared" ref="J56:J57" si="51">(F56-F$9)/0.001/$C$5</f>
        <v>145.34081902245845</v>
      </c>
      <c r="K56" s="81">
        <f t="shared" ref="K56:K57" si="52">(G56-G$9)/0.001/$C$5</f>
        <v>206.93870541611625</v>
      </c>
      <c r="L56" s="81">
        <f t="shared" ref="L56:L57" si="53">(H56-H$9)/0.001/$C$5</f>
        <v>17.100396301188905</v>
      </c>
      <c r="M56" s="77">
        <f t="shared" ref="M56:M57" si="54">C56-C55</f>
        <v>5.0500000000465661</v>
      </c>
      <c r="N56" s="5">
        <f t="shared" ref="N56:N57" si="55">(E56-E55)/M56</f>
        <v>2.2970297029491094E-2</v>
      </c>
      <c r="O56" s="5">
        <f t="shared" ref="O56:O57" si="56">(F56-F55)/M56</f>
        <v>0.14685148514739818</v>
      </c>
      <c r="P56" s="28">
        <f t="shared" ref="P56:P57" si="57">(G56-G55)/$M56</f>
        <v>9.2871287127844083E-3</v>
      </c>
      <c r="Q56" s="4">
        <f t="shared" ref="Q56:Q57" si="58">(H56-H55)/$M56</f>
        <v>0</v>
      </c>
      <c r="T56" s="24"/>
    </row>
    <row r="57" spans="1:20" x14ac:dyDescent="0.25">
      <c r="A57" s="3">
        <v>43641</v>
      </c>
      <c r="B57" s="2">
        <v>43641.517361111109</v>
      </c>
      <c r="C57" s="6">
        <f t="shared" si="21"/>
        <v>501.75</v>
      </c>
      <c r="D57" s="12"/>
      <c r="E57" s="73">
        <v>10.8475</v>
      </c>
      <c r="F57" s="80">
        <v>16743.588500000002</v>
      </c>
      <c r="G57" s="80">
        <v>157.07249999999999</v>
      </c>
      <c r="H57" s="82">
        <v>12.945</v>
      </c>
      <c r="I57" s="73">
        <f t="shared" si="50"/>
        <v>14.051651254953766</v>
      </c>
      <c r="J57" s="81">
        <f t="shared" si="51"/>
        <v>149.68097754293635</v>
      </c>
      <c r="K57" s="81">
        <f t="shared" si="52"/>
        <v>207.19484808454425</v>
      </c>
      <c r="L57" s="81">
        <f t="shared" si="53"/>
        <v>17.100396301188905</v>
      </c>
      <c r="M57" s="77">
        <f t="shared" si="54"/>
        <v>20.666666666627862</v>
      </c>
      <c r="N57" s="5">
        <f t="shared" si="55"/>
        <v>2.4991935483917923E-2</v>
      </c>
      <c r="O57" s="5">
        <f t="shared" si="56"/>
        <v>0.1589758064519973</v>
      </c>
      <c r="P57" s="28">
        <f t="shared" si="57"/>
        <v>9.382258064533024E-3</v>
      </c>
      <c r="Q57" s="4">
        <f t="shared" si="58"/>
        <v>0</v>
      </c>
      <c r="R57" s="71" t="s">
        <v>56</v>
      </c>
      <c r="T57" s="24"/>
    </row>
    <row r="58" spans="1:20" x14ac:dyDescent="0.25">
      <c r="A58" s="3">
        <v>43642</v>
      </c>
      <c r="B58" s="2">
        <v>43642.680555555555</v>
      </c>
      <c r="C58" s="6">
        <f t="shared" si="21"/>
        <v>529.66666666668607</v>
      </c>
      <c r="D58" s="12"/>
      <c r="E58" s="73">
        <v>10.8475</v>
      </c>
      <c r="F58" s="80">
        <v>16756.883999999998</v>
      </c>
      <c r="G58" s="80">
        <v>157.32599999999999</v>
      </c>
      <c r="H58" s="82">
        <v>15.455</v>
      </c>
      <c r="I58" s="73">
        <f t="shared" ref="I58" si="59">(E58-E$9)/0.001/$C$5</f>
        <v>14.051651254953766</v>
      </c>
      <c r="J58" s="81">
        <f t="shared" ref="J58" si="60">(F58-F$9)/0.001/$C$5</f>
        <v>167.24438573315635</v>
      </c>
      <c r="K58" s="81">
        <f t="shared" ref="K58" si="61">(G58-G$9)/0.001/$C$5</f>
        <v>207.52972258916776</v>
      </c>
      <c r="L58" s="81">
        <f t="shared" ref="L58" si="62">(H58-H$9)/0.001/$C$5</f>
        <v>20.416116248348747</v>
      </c>
      <c r="M58" s="77">
        <f t="shared" ref="M58" si="63">C58-C57</f>
        <v>27.916666666686069</v>
      </c>
      <c r="N58" s="5">
        <f t="shared" ref="N58" si="64">(E58-E57)/M58</f>
        <v>0</v>
      </c>
      <c r="O58" s="5">
        <f t="shared" ref="O58" si="65">(F58-F57)/M58</f>
        <v>0.47625671641745537</v>
      </c>
      <c r="P58" s="28">
        <f t="shared" ref="P58" si="66">(G58-G57)/$M58</f>
        <v>9.080597014919152E-3</v>
      </c>
      <c r="Q58" s="4">
        <f t="shared" ref="Q58" si="67">(H58-H57)/$M58</f>
        <v>8.9910447761131537E-2</v>
      </c>
      <c r="R58" s="1">
        <f>100*(H58-H57)/(F58-F57)</f>
        <v>18.878567936524792</v>
      </c>
      <c r="S58" s="70" t="s">
        <v>59</v>
      </c>
      <c r="T58" s="24"/>
    </row>
    <row r="59" spans="1:20" x14ac:dyDescent="0.25">
      <c r="A59" s="3">
        <v>43644</v>
      </c>
      <c r="B59" s="2">
        <v>43644.618055555555</v>
      </c>
      <c r="C59" s="6">
        <f t="shared" si="21"/>
        <v>576.16666666668607</v>
      </c>
      <c r="D59" s="12"/>
      <c r="E59" s="73">
        <v>12.071999999999999</v>
      </c>
      <c r="F59" s="80">
        <v>16764.606</v>
      </c>
      <c r="G59" s="80">
        <v>157.77000000000001</v>
      </c>
      <c r="H59" s="82">
        <v>15.455</v>
      </c>
      <c r="I59" s="73">
        <f t="shared" ref="I59" si="68">(E59-E$9)/0.001/$C$5</f>
        <v>15.669220607661821</v>
      </c>
      <c r="J59" s="81">
        <f t="shared" ref="J59" si="69">(F59-F$9)/0.001/$C$5</f>
        <v>177.44517833553624</v>
      </c>
      <c r="K59" s="81">
        <f t="shared" ref="K59" si="70">(G59-G$9)/0.001/$C$5</f>
        <v>208.11624834874505</v>
      </c>
      <c r="L59" s="81">
        <f t="shared" ref="L59" si="71">(H59-H$9)/0.001/$C$5</f>
        <v>20.416116248348747</v>
      </c>
      <c r="M59" s="77">
        <f t="shared" ref="M59" si="72">C59-C58</f>
        <v>46.5</v>
      </c>
      <c r="N59" s="5">
        <f t="shared" ref="N59" si="73">(E59-E58)/M59</f>
        <v>2.6333333333333313E-2</v>
      </c>
      <c r="O59" s="5">
        <f t="shared" ref="O59" si="74">(F59-F58)/M59</f>
        <v>0.16606451612906606</v>
      </c>
      <c r="P59" s="28">
        <f t="shared" ref="P59" si="75">(G59-G58)/$M59</f>
        <v>9.5483870967745556E-3</v>
      </c>
      <c r="Q59" s="4">
        <f t="shared" ref="Q59" si="76">(H59-H58)/$M59</f>
        <v>0</v>
      </c>
      <c r="R59" s="1"/>
      <c r="S59" s="70"/>
      <c r="T59" s="24"/>
    </row>
    <row r="60" spans="1:20" x14ac:dyDescent="0.25">
      <c r="A60" s="3">
        <v>43647</v>
      </c>
      <c r="B60" s="2">
        <v>43647.490972222222</v>
      </c>
      <c r="C60" s="6">
        <f t="shared" si="21"/>
        <v>645.11666666669771</v>
      </c>
      <c r="D60" s="12"/>
      <c r="E60" s="73">
        <v>13.868</v>
      </c>
      <c r="F60" s="80">
        <v>16776</v>
      </c>
      <c r="G60" s="80">
        <v>158.4485</v>
      </c>
      <c r="H60" s="82">
        <v>15.455</v>
      </c>
      <c r="I60" s="73">
        <f t="shared" ref="I60" si="77">(E60-E$9)/0.001/$C$5</f>
        <v>18.041743725231175</v>
      </c>
      <c r="J60" s="81">
        <f t="shared" ref="J60" si="78">(F60-F$9)/0.001/$C$5</f>
        <v>192.49669749009402</v>
      </c>
      <c r="K60" s="81">
        <f t="shared" ref="K60" si="79">(G60-G$9)/0.001/$C$5</f>
        <v>209.01254953764862</v>
      </c>
      <c r="L60" s="81">
        <f t="shared" ref="L60" si="80">(H60-H$9)/0.001/$C$5</f>
        <v>20.416116248348747</v>
      </c>
      <c r="M60" s="77">
        <f t="shared" ref="M60" si="81">C60-C59</f>
        <v>68.950000000011642</v>
      </c>
      <c r="N60" s="5">
        <f t="shared" ref="N60" si="82">(E60-E59)/M60</f>
        <v>2.6047860768668569E-2</v>
      </c>
      <c r="O60" s="5">
        <f t="shared" ref="O60" si="83">(F60-F59)/M60</f>
        <v>0.16525018129076591</v>
      </c>
      <c r="P60" s="28">
        <f t="shared" ref="P60" si="84">(G60-G59)/$M60</f>
        <v>9.8404641044216225E-3</v>
      </c>
      <c r="Q60" s="4">
        <f t="shared" ref="Q60" si="85">(H60-H59)/$M60</f>
        <v>0</v>
      </c>
      <c r="R60" s="71" t="s">
        <v>56</v>
      </c>
      <c r="T60" s="24"/>
    </row>
    <row r="61" spans="1:20" x14ac:dyDescent="0.25">
      <c r="A61" s="3">
        <v>43648</v>
      </c>
      <c r="B61" s="2">
        <v>43648.011111111111</v>
      </c>
      <c r="C61" s="6">
        <f t="shared" ref="C61" si="86">(B61-$B$9)*24</f>
        <v>657.60000000003492</v>
      </c>
      <c r="D61" s="12"/>
      <c r="E61" s="73">
        <v>13.907999999999999</v>
      </c>
      <c r="F61" s="80">
        <v>16781.385999999999</v>
      </c>
      <c r="G61" s="80">
        <v>162.54400000000001</v>
      </c>
      <c r="H61" s="82">
        <v>15.77</v>
      </c>
      <c r="I61" s="73">
        <f t="shared" ref="I61" si="87">(E61-E$9)/0.001/$C$5</f>
        <v>18.09458388375165</v>
      </c>
      <c r="J61" s="81">
        <f t="shared" ref="J61" si="88">(F61-F$9)/0.001/$C$5</f>
        <v>199.61162483487419</v>
      </c>
      <c r="K61" s="81">
        <f t="shared" ref="K61" si="89">(G61-G$9)/0.001/$C$5</f>
        <v>214.4227212681638</v>
      </c>
      <c r="L61" s="81">
        <f t="shared" ref="L61" si="90">(H61-H$9)/0.001/$C$5</f>
        <v>20.83223249669749</v>
      </c>
      <c r="M61" s="77">
        <f t="shared" ref="M61" si="91">C61-C60</f>
        <v>12.483333333337214</v>
      </c>
      <c r="N61" s="5">
        <f t="shared" ref="N61" si="92">(E61-E60)/M61</f>
        <v>3.2042723631498034E-3</v>
      </c>
      <c r="O61" s="5">
        <f t="shared" ref="O61" si="93">(F61-F60)/M61</f>
        <v>0.43145527369801834</v>
      </c>
      <c r="P61" s="28">
        <f t="shared" ref="P61" si="94">(G61-G60)/$M61</f>
        <v>0.32807743658200872</v>
      </c>
      <c r="Q61" s="4">
        <f t="shared" ref="Q61" si="95">(H61-H60)/$M61</f>
        <v>2.5233644859805199E-2</v>
      </c>
      <c r="R61" s="1">
        <f>100*(H61-H60)/(F61-F60)</f>
        <v>5.8484961010041072</v>
      </c>
      <c r="S61" s="70" t="s">
        <v>59</v>
      </c>
      <c r="T61" s="24"/>
    </row>
    <row r="62" spans="1:20" x14ac:dyDescent="0.25">
      <c r="A62" s="3">
        <v>43649</v>
      </c>
      <c r="B62" s="2">
        <v>43649.534722222219</v>
      </c>
      <c r="C62" s="6">
        <f t="shared" ref="C62" si="96">(B62-$B$9)*24</f>
        <v>694.16666666662786</v>
      </c>
      <c r="D62" s="12"/>
      <c r="E62" s="73">
        <v>13.907999999999999</v>
      </c>
      <c r="F62" s="80">
        <v>16786.482</v>
      </c>
      <c r="G62" s="80">
        <v>164.81899999999999</v>
      </c>
      <c r="H62" s="82">
        <v>15.77</v>
      </c>
      <c r="I62" s="73">
        <f t="shared" ref="I62" si="97">(E62-E$9)/0.001/$C$5</f>
        <v>18.09458388375165</v>
      </c>
      <c r="J62" s="81">
        <f t="shared" ref="J62" si="98">(F62-F$9)/0.001/$C$5</f>
        <v>206.34346103038459</v>
      </c>
      <c r="K62" s="81">
        <f t="shared" ref="K62" si="99">(G62-G$9)/0.001/$C$5</f>
        <v>217.42800528401585</v>
      </c>
      <c r="L62" s="81">
        <f t="shared" ref="L62" si="100">(H62-H$9)/0.001/$C$5</f>
        <v>20.83223249669749</v>
      </c>
      <c r="M62" s="77">
        <f t="shared" ref="M62" si="101">C62-C61</f>
        <v>36.566666666592937</v>
      </c>
      <c r="N62" s="5">
        <f t="shared" ref="N62" si="102">(E62-E61)/M62</f>
        <v>0</v>
      </c>
      <c r="O62" s="5">
        <f t="shared" ref="O62" si="103">(F62-F61)/M62</f>
        <v>0.13936189608053717</v>
      </c>
      <c r="P62" s="28">
        <f t="shared" ref="P62" si="104">(G62-G61)/$M62</f>
        <v>6.2215132178793923E-2</v>
      </c>
      <c r="Q62" s="4">
        <f t="shared" ref="Q62" si="105">(H62-H61)/$M62</f>
        <v>0</v>
      </c>
      <c r="R62" s="71" t="s">
        <v>56</v>
      </c>
      <c r="T62" s="24"/>
    </row>
    <row r="63" spans="1:20" x14ac:dyDescent="0.25">
      <c r="B63" s="2">
        <v>43649.701388888891</v>
      </c>
      <c r="C63" s="6">
        <f t="shared" ref="C63:C64" si="106">(B63-$B$9)*24</f>
        <v>698.16666666674428</v>
      </c>
      <c r="D63" s="12"/>
      <c r="E63" s="73">
        <v>14.02</v>
      </c>
      <c r="F63" s="80">
        <v>16791.663</v>
      </c>
      <c r="G63" s="80">
        <v>166.87200000000001</v>
      </c>
      <c r="H63" s="82">
        <v>17.155000000000001</v>
      </c>
      <c r="I63" s="73">
        <f t="shared" ref="I63:I64" si="107">(E63-E$9)/0.001/$C$5</f>
        <v>18.242536327608981</v>
      </c>
      <c r="J63" s="81">
        <f t="shared" ref="J63:J64" si="108">(F63-F$9)/0.001/$C$5</f>
        <v>213.18758256274984</v>
      </c>
      <c r="K63" s="81">
        <f t="shared" ref="K63:K64" si="109">(G63-G$9)/0.001/$C$5</f>
        <v>220.14002642007927</v>
      </c>
      <c r="L63" s="81">
        <f t="shared" ref="L63:L64" si="110">(H63-H$9)/0.001/$C$5</f>
        <v>22.661822985468955</v>
      </c>
      <c r="M63" s="77">
        <f t="shared" ref="M63:M64" si="111">C63-C62</f>
        <v>4.0000000001164153</v>
      </c>
      <c r="N63" s="5">
        <f t="shared" ref="N63:N64" si="112">(E63-E62)/M63</f>
        <v>2.7999999999185118E-2</v>
      </c>
      <c r="O63" s="5">
        <f t="shared" ref="O63:O64" si="113">(F63-F62)/M63</f>
        <v>1.295249999962427</v>
      </c>
      <c r="P63" s="28">
        <f t="shared" ref="P63:P64" si="114">(G63-G62)/$M63</f>
        <v>0.51324999998506893</v>
      </c>
      <c r="Q63" s="4">
        <f t="shared" ref="Q63:Q64" si="115">(H63-H62)/$M63</f>
        <v>0.34624999998992317</v>
      </c>
      <c r="R63" s="1">
        <f>100*(H63-H62)/(F63-F62)</f>
        <v>26.732291063498735</v>
      </c>
      <c r="S63" s="70" t="s">
        <v>59</v>
      </c>
      <c r="T63" s="24"/>
    </row>
    <row r="64" spans="1:20" x14ac:dyDescent="0.25">
      <c r="A64" s="3">
        <v>43650</v>
      </c>
      <c r="B64" s="2">
        <v>43650.411111111112</v>
      </c>
      <c r="C64" s="6">
        <f t="shared" si="106"/>
        <v>715.20000000006985</v>
      </c>
      <c r="D64" s="12"/>
      <c r="E64" s="73">
        <v>14.727</v>
      </c>
      <c r="F64" s="80">
        <v>16793.754000000001</v>
      </c>
      <c r="G64" s="80">
        <v>179.31200000000001</v>
      </c>
      <c r="H64" s="82">
        <v>17.155000000000001</v>
      </c>
      <c r="I64" s="73">
        <f t="shared" si="107"/>
        <v>19.176486129458389</v>
      </c>
      <c r="J64" s="81">
        <f t="shared" si="108"/>
        <v>215.94980184940817</v>
      </c>
      <c r="K64" s="81">
        <f t="shared" si="109"/>
        <v>236.57331571994715</v>
      </c>
      <c r="L64" s="81">
        <f t="shared" si="110"/>
        <v>22.661822985468955</v>
      </c>
      <c r="M64" s="77">
        <f t="shared" si="111"/>
        <v>17.033333333325572</v>
      </c>
      <c r="N64" s="5">
        <f t="shared" si="112"/>
        <v>4.1506849315087448E-2</v>
      </c>
      <c r="O64" s="5">
        <f t="shared" si="113"/>
        <v>0.12275929549909796</v>
      </c>
      <c r="P64" s="28">
        <f t="shared" si="114"/>
        <v>0.73033268101794513</v>
      </c>
      <c r="Q64" s="4">
        <f t="shared" si="115"/>
        <v>0</v>
      </c>
      <c r="T64" s="24"/>
    </row>
    <row r="65" spans="1:20" x14ac:dyDescent="0.25">
      <c r="B65" s="2">
        <v>43650.71597222222</v>
      </c>
      <c r="C65" s="6">
        <f t="shared" ref="C65:C67" si="116">(B65-$B$9)*24</f>
        <v>722.51666666666279</v>
      </c>
      <c r="D65" s="12"/>
      <c r="E65" s="73">
        <v>15.032999999999999</v>
      </c>
      <c r="F65" s="80">
        <v>16794.684000000001</v>
      </c>
      <c r="G65" s="80">
        <v>184.977</v>
      </c>
      <c r="H65" s="82">
        <v>17.155000000000001</v>
      </c>
      <c r="I65" s="73">
        <f t="shared" ref="I65:I67" si="117">(E65-E$9)/0.001/$C$5</f>
        <v>19.580713342140026</v>
      </c>
      <c r="J65" s="81">
        <f t="shared" ref="J65:J67" si="118">(F65-F$9)/0.001/$C$5</f>
        <v>217.17833553500961</v>
      </c>
      <c r="K65" s="81">
        <f t="shared" ref="K65:K67" si="119">(G65-G$9)/0.001/$C$5</f>
        <v>244.05680317040952</v>
      </c>
      <c r="L65" s="81">
        <f t="shared" ref="L65:L67" si="120">(H65-H$9)/0.001/$C$5</f>
        <v>22.661822985468955</v>
      </c>
      <c r="M65" s="77">
        <f t="shared" ref="M65:M67" si="121">C65-C64</f>
        <v>7.316666666592937</v>
      </c>
      <c r="N65" s="5">
        <f t="shared" ref="N65:N67" si="122">(E65-E64)/M65</f>
        <v>4.1822323462835903E-2</v>
      </c>
      <c r="O65" s="5">
        <f t="shared" ref="O65:O67" si="123">(F65-F64)/M65</f>
        <v>0.1271070615047375</v>
      </c>
      <c r="P65" s="28">
        <f t="shared" ref="P65:P67" si="124">(G65-G64)/$M65</f>
        <v>0.77425968110119514</v>
      </c>
      <c r="Q65" s="4">
        <f t="shared" ref="Q65:Q67" si="125">(H65-H64)/$M65</f>
        <v>0</v>
      </c>
      <c r="T65" s="24"/>
    </row>
    <row r="66" spans="1:20" x14ac:dyDescent="0.25">
      <c r="A66" s="3">
        <v>43652</v>
      </c>
      <c r="B66" s="2">
        <v>43652.411111111112</v>
      </c>
      <c r="C66" s="6">
        <f t="shared" si="116"/>
        <v>763.20000000006985</v>
      </c>
      <c r="D66" s="12"/>
      <c r="E66" s="73">
        <v>17.417000000000002</v>
      </c>
      <c r="F66" s="80">
        <v>16800.18</v>
      </c>
      <c r="G66" s="80">
        <v>188.822</v>
      </c>
      <c r="H66" s="82">
        <v>17.155000000000001</v>
      </c>
      <c r="I66" s="73">
        <f t="shared" si="117"/>
        <v>22.729986789960371</v>
      </c>
      <c r="J66" s="81">
        <f t="shared" si="118"/>
        <v>224.43857331572187</v>
      </c>
      <c r="K66" s="81">
        <f t="shared" si="119"/>
        <v>249.13606340819021</v>
      </c>
      <c r="L66" s="81">
        <f t="shared" si="120"/>
        <v>22.661822985468955</v>
      </c>
      <c r="M66" s="77">
        <f t="shared" si="121"/>
        <v>40.683333333407063</v>
      </c>
      <c r="N66" s="5">
        <f t="shared" si="122"/>
        <v>5.8598934862655015E-2</v>
      </c>
      <c r="O66" s="5">
        <f t="shared" si="123"/>
        <v>0.1350921753377114</v>
      </c>
      <c r="P66" s="28">
        <f t="shared" si="124"/>
        <v>9.4510446538132661E-2</v>
      </c>
      <c r="Q66" s="4">
        <f t="shared" si="125"/>
        <v>0</v>
      </c>
      <c r="T66" s="24"/>
    </row>
    <row r="67" spans="1:20" x14ac:dyDescent="0.25">
      <c r="A67" s="3">
        <v>43654</v>
      </c>
      <c r="B67" s="2">
        <v>43654.427083333336</v>
      </c>
      <c r="C67" s="6">
        <f t="shared" si="116"/>
        <v>811.58333333343035</v>
      </c>
      <c r="D67" s="12"/>
      <c r="E67" s="73">
        <v>19.785</v>
      </c>
      <c r="F67" s="80">
        <v>16806.012999999999</v>
      </c>
      <c r="G67" s="80">
        <v>193.822</v>
      </c>
      <c r="H67" s="82">
        <v>17.658000000000001</v>
      </c>
      <c r="I67" s="73">
        <f t="shared" si="117"/>
        <v>25.85812417437252</v>
      </c>
      <c r="J67" s="81">
        <f t="shared" si="118"/>
        <v>232.14398943196852</v>
      </c>
      <c r="K67" s="81">
        <f t="shared" si="119"/>
        <v>255.74108322324966</v>
      </c>
      <c r="L67" s="81">
        <f t="shared" si="120"/>
        <v>23.326287978863938</v>
      </c>
      <c r="M67" s="77">
        <f t="shared" si="121"/>
        <v>48.383333333360497</v>
      </c>
      <c r="N67" s="5">
        <f t="shared" si="122"/>
        <v>4.8942473303451653E-2</v>
      </c>
      <c r="O67" s="5">
        <f t="shared" si="123"/>
        <v>0.12055804340328166</v>
      </c>
      <c r="P67" s="28">
        <f t="shared" si="124"/>
        <v>0.10334137099546385</v>
      </c>
      <c r="Q67" s="4">
        <f t="shared" si="125"/>
        <v>1.0396141922143666E-2</v>
      </c>
      <c r="T67" s="24"/>
    </row>
    <row r="68" spans="1:20" x14ac:dyDescent="0.25">
      <c r="A68" s="3">
        <v>43655</v>
      </c>
      <c r="B68" s="2">
        <v>43655.427083333336</v>
      </c>
      <c r="C68" s="6">
        <f t="shared" ref="C68" si="126">(B68-$B$9)*24</f>
        <v>835.58333333343035</v>
      </c>
      <c r="D68" s="12"/>
      <c r="E68" s="73">
        <v>21.055599999999998</v>
      </c>
      <c r="F68" s="80">
        <v>16809.295999999998</v>
      </c>
      <c r="G68" s="80">
        <v>210.02500000000001</v>
      </c>
      <c r="H68" s="82">
        <v>17.658000000000001</v>
      </c>
      <c r="I68" s="73">
        <f t="shared" ref="I68" si="127">(E68-E$9)/0.001/$C$5</f>
        <v>27.536591809775427</v>
      </c>
      <c r="J68" s="81">
        <f t="shared" ref="J68" si="128">(F68-F$9)/0.001/$C$5</f>
        <v>236.48084544253584</v>
      </c>
      <c r="K68" s="81">
        <f t="shared" ref="K68" si="129">(G68-G$9)/0.001/$C$5</f>
        <v>277.14531043593132</v>
      </c>
      <c r="L68" s="81">
        <f t="shared" ref="L68" si="130">(H68-H$9)/0.001/$C$5</f>
        <v>23.326287978863938</v>
      </c>
      <c r="M68" s="77">
        <f t="shared" ref="M68" si="131">C68-C67</f>
        <v>24</v>
      </c>
      <c r="N68" s="5">
        <f t="shared" ref="N68" si="132">(E68-E67)/M68</f>
        <v>5.2941666666666588E-2</v>
      </c>
      <c r="O68" s="5">
        <f t="shared" ref="O68" si="133">(F68-F67)/M68</f>
        <v>0.13679166666664364</v>
      </c>
      <c r="P68" s="28">
        <f t="shared" ref="P68" si="134">(G68-G67)/$M68</f>
        <v>0.67512500000000009</v>
      </c>
      <c r="Q68" s="4">
        <f t="shared" ref="Q68" si="135">(H68-H67)/$M68</f>
        <v>0</v>
      </c>
      <c r="R68" s="71" t="s">
        <v>56</v>
      </c>
      <c r="T68" s="24"/>
    </row>
    <row r="69" spans="1:20" x14ac:dyDescent="0.25">
      <c r="A69" s="3">
        <v>43656</v>
      </c>
      <c r="B69" s="2">
        <v>43656.467361111114</v>
      </c>
      <c r="C69" s="6">
        <f t="shared" ref="C69" si="136">(B69-$B$9)*24</f>
        <v>860.55000000010477</v>
      </c>
      <c r="D69" s="12"/>
      <c r="E69" s="73">
        <v>21.055599999999998</v>
      </c>
      <c r="F69" s="80">
        <v>16823.055</v>
      </c>
      <c r="G69" s="80">
        <v>225.04400000000001</v>
      </c>
      <c r="H69" s="82">
        <v>19.88</v>
      </c>
      <c r="I69" s="73">
        <f t="shared" ref="I69" si="137">(E69-E$9)/0.001/$C$5</f>
        <v>27.536591809775427</v>
      </c>
      <c r="J69" s="81">
        <f t="shared" ref="J69" si="138">(F69-F$9)/0.001/$C$5</f>
        <v>254.65653896961882</v>
      </c>
      <c r="K69" s="81">
        <f t="shared" ref="K69" si="139">(G69-G$9)/0.001/$C$5</f>
        <v>296.98546895640686</v>
      </c>
      <c r="L69" s="81">
        <f t="shared" ref="L69" si="140">(H69-H$9)/0.001/$C$5</f>
        <v>26.261558784676353</v>
      </c>
      <c r="M69" s="77">
        <f>C69-C68</f>
        <v>24.966666666674428</v>
      </c>
      <c r="N69" s="5">
        <f t="shared" ref="N69" si="141">(E69-E68)/M69</f>
        <v>0</v>
      </c>
      <c r="O69" s="5">
        <f t="shared" ref="O69" si="142">(F69-F68)/M69</f>
        <v>0.55109479305731202</v>
      </c>
      <c r="P69" s="28">
        <f t="shared" ref="P69" si="143">(G69-G68)/$M69</f>
        <v>0.60156208277684931</v>
      </c>
      <c r="Q69" s="4">
        <f t="shared" ref="Q69" si="144">(H69-H68)/$M69</f>
        <v>8.8998664886487597E-2</v>
      </c>
      <c r="R69" s="1">
        <f>100*(H69-H68)/(F69-F68)</f>
        <v>16.149429464348437</v>
      </c>
      <c r="S69" s="70" t="s">
        <v>59</v>
      </c>
      <c r="T69" s="24"/>
    </row>
    <row r="70" spans="1:20" x14ac:dyDescent="0.25">
      <c r="A70" s="3">
        <v>43657</v>
      </c>
      <c r="B70" s="2">
        <v>43657.443055555559</v>
      </c>
      <c r="C70" s="6">
        <f t="shared" ref="C70" si="145">(B70-$B$9)*24</f>
        <v>883.96666666679084</v>
      </c>
      <c r="D70" s="12"/>
      <c r="E70" s="73">
        <v>21.055599999999998</v>
      </c>
      <c r="F70" s="80">
        <v>16827.155999999999</v>
      </c>
      <c r="G70" s="80">
        <v>235.83</v>
      </c>
      <c r="H70" s="82">
        <v>19.88</v>
      </c>
      <c r="I70" s="73">
        <f t="shared" ref="I70" si="146">(E70-E$9)/0.001/$C$5</f>
        <v>27.536591809775427</v>
      </c>
      <c r="J70" s="81">
        <f t="shared" ref="J70" si="147">(F70-F$9)/0.001/$C$5</f>
        <v>260.07397622192894</v>
      </c>
      <c r="K70" s="81">
        <f t="shared" ref="K70" si="148">(G70-G$9)/0.001/$C$5</f>
        <v>311.23381770145312</v>
      </c>
      <c r="L70" s="81">
        <f t="shared" ref="L70" si="149">(H70-H$9)/0.001/$C$5</f>
        <v>26.261558784676353</v>
      </c>
      <c r="M70" s="77">
        <f t="shared" ref="M70:M75" si="150">C70-C69</f>
        <v>23.416666666686069</v>
      </c>
      <c r="N70" s="5">
        <f t="shared" ref="N70" si="151">(E70-E69)/M70</f>
        <v>0</v>
      </c>
      <c r="O70" s="5">
        <f t="shared" ref="O70" si="152">(F70-F69)/M70</f>
        <v>0.17513167259766621</v>
      </c>
      <c r="P70" s="28">
        <f t="shared" ref="P70" si="153">(G70-G69)/$M70</f>
        <v>0.4606120996437465</v>
      </c>
      <c r="Q70" s="4">
        <f t="shared" ref="Q70" si="154">(H70-H69)/$M70</f>
        <v>0</v>
      </c>
    </row>
    <row r="71" spans="1:20" x14ac:dyDescent="0.25">
      <c r="A71" s="3"/>
      <c r="B71" s="2">
        <v>43657.688194444447</v>
      </c>
      <c r="C71" s="6">
        <f t="shared" ref="C71:C73" si="155">(B71-$B$9)*24</f>
        <v>889.85000000009313</v>
      </c>
      <c r="D71" s="12"/>
      <c r="E71" s="73"/>
      <c r="F71" s="80"/>
      <c r="G71" s="80">
        <v>239.2</v>
      </c>
      <c r="H71" s="82"/>
      <c r="I71" s="73"/>
      <c r="J71" s="81"/>
      <c r="K71" s="81">
        <f t="shared" ref="K71:L73" si="156">(G71-G$9)/0.001/$C$5</f>
        <v>315.68560105680314</v>
      </c>
      <c r="L71" s="81"/>
      <c r="M71" s="77">
        <f t="shared" si="150"/>
        <v>5.8833333333022892</v>
      </c>
      <c r="N71" s="5"/>
      <c r="O71" s="5"/>
      <c r="P71" s="28">
        <f t="shared" ref="P71:Q73" si="157">(G71-G70)/$M71</f>
        <v>0.57280453258092212</v>
      </c>
      <c r="Q71" s="4"/>
      <c r="R71" s="69" t="s">
        <v>58</v>
      </c>
      <c r="S71" s="5"/>
    </row>
    <row r="72" spans="1:20" x14ac:dyDescent="0.25">
      <c r="A72" s="3"/>
      <c r="B72" s="2">
        <v>43657.699305555558</v>
      </c>
      <c r="C72" s="6">
        <f t="shared" si="155"/>
        <v>890.11666666675592</v>
      </c>
      <c r="D72" s="12"/>
      <c r="E72" s="73"/>
      <c r="F72" s="80"/>
      <c r="G72" s="80">
        <v>245</v>
      </c>
      <c r="H72" s="82"/>
      <c r="I72" s="73"/>
      <c r="J72" s="81"/>
      <c r="K72" s="81">
        <f t="shared" si="156"/>
        <v>323.34742404227211</v>
      </c>
      <c r="L72" s="81"/>
      <c r="M72" s="77">
        <f t="shared" si="150"/>
        <v>0.26666666666278616</v>
      </c>
      <c r="N72" s="5"/>
      <c r="O72" s="5"/>
      <c r="P72" s="28">
        <f t="shared" si="157"/>
        <v>21.750000000316547</v>
      </c>
      <c r="Q72" s="4"/>
      <c r="R72" s="69" t="s">
        <v>52</v>
      </c>
      <c r="S72" s="5"/>
    </row>
    <row r="73" spans="1:20" ht="14.25" customHeight="1" x14ac:dyDescent="0.25">
      <c r="A73" s="3"/>
      <c r="B73" s="2">
        <v>43657.71597222222</v>
      </c>
      <c r="C73" s="6">
        <f t="shared" si="155"/>
        <v>890.51666666666279</v>
      </c>
      <c r="D73" s="12"/>
      <c r="E73" s="73">
        <v>21.163</v>
      </c>
      <c r="F73" s="80">
        <v>16828.222000000002</v>
      </c>
      <c r="G73" s="80">
        <v>245.87899999999999</v>
      </c>
      <c r="H73" s="82">
        <v>26.89</v>
      </c>
      <c r="I73" s="73">
        <f t="shared" ref="I73" si="158">(E73-E$9)/0.001/$C$5</f>
        <v>27.678467635402903</v>
      </c>
      <c r="J73" s="81">
        <f t="shared" ref="J73" si="159">(F73-F$9)/0.001/$C$5</f>
        <v>261.48216644650296</v>
      </c>
      <c r="K73" s="81">
        <f t="shared" si="156"/>
        <v>324.5085865257596</v>
      </c>
      <c r="L73" s="81">
        <f t="shared" si="156"/>
        <v>35.5217965653897</v>
      </c>
      <c r="M73" s="77">
        <f>C73-C70</f>
        <v>6.5499999998719431</v>
      </c>
      <c r="N73" s="5">
        <f>(E73-E70)/M73</f>
        <v>1.6396946565206363E-2</v>
      </c>
      <c r="O73" s="5">
        <f>(F73-F70)/M73</f>
        <v>0.16274809160662185</v>
      </c>
      <c r="P73" s="28">
        <f>(G73-G70)/$M73</f>
        <v>1.5341984733124341</v>
      </c>
      <c r="Q73" s="4">
        <f>(H73-H70)/$M73</f>
        <v>1.0702290076545118</v>
      </c>
      <c r="R73" s="1">
        <f>100*(H73-H70)/(G73-G70)</f>
        <v>69.758184894019465</v>
      </c>
      <c r="S73" s="70" t="s">
        <v>59</v>
      </c>
    </row>
    <row r="74" spans="1:20" x14ac:dyDescent="0.25">
      <c r="A74" s="3">
        <v>43658</v>
      </c>
      <c r="B74" s="2">
        <v>43658.429166666669</v>
      </c>
      <c r="C74" s="6">
        <f t="shared" ref="C74" si="160">(B74-$B$9)*24</f>
        <v>907.6333333334187</v>
      </c>
      <c r="D74" s="12"/>
      <c r="E74" s="73">
        <v>21.468399999999999</v>
      </c>
      <c r="F74" s="80">
        <v>16830.98</v>
      </c>
      <c r="G74" s="80">
        <v>257.45100000000002</v>
      </c>
      <c r="H74" s="82">
        <v>26.89</v>
      </c>
      <c r="I74" s="73">
        <f t="shared" ref="I74" si="161">(E74-E$9)/0.001/$C$5</f>
        <v>28.081902245706736</v>
      </c>
      <c r="J74" s="81">
        <f t="shared" ref="J74" si="162">(F74-F$9)/0.001/$C$5</f>
        <v>265.12549537648709</v>
      </c>
      <c r="K74" s="81">
        <f t="shared" ref="K74" si="163">(G74-G$9)/0.001/$C$5</f>
        <v>339.79524438573321</v>
      </c>
      <c r="L74" s="81">
        <f t="shared" ref="L74" si="164">(H74-H$9)/0.001/$C$5</f>
        <v>35.5217965653897</v>
      </c>
      <c r="M74" s="77">
        <f>C74-C73</f>
        <v>17.116666666755918</v>
      </c>
      <c r="N74" s="5">
        <f t="shared" ref="N74" si="165">(E74-E70)/M74</f>
        <v>2.4116845180010608E-2</v>
      </c>
      <c r="O74" s="5">
        <f>(F74-F73)/M74</f>
        <v>0.16112950340702692</v>
      </c>
      <c r="P74" s="28">
        <f t="shared" ref="P74" si="166">(G74-G70)/$M74</f>
        <v>1.2631548198570948</v>
      </c>
      <c r="Q74" s="4">
        <f>(H74-H73)/$M74</f>
        <v>0</v>
      </c>
    </row>
    <row r="75" spans="1:20" x14ac:dyDescent="0.25">
      <c r="A75" s="3">
        <v>43661</v>
      </c>
      <c r="B75" s="2">
        <v>43661.473611111112</v>
      </c>
      <c r="C75" s="6">
        <f t="shared" ref="C75" si="167">(B75-$B$9)*24</f>
        <v>980.70000000006985</v>
      </c>
      <c r="D75" s="12"/>
      <c r="E75" s="73">
        <v>25.1235</v>
      </c>
      <c r="F75" s="80">
        <v>16842.655999999999</v>
      </c>
      <c r="G75" s="80">
        <v>279.67500000000001</v>
      </c>
      <c r="H75" s="82">
        <v>26.89</v>
      </c>
      <c r="I75" s="73">
        <f t="shared" ref="I75" si="168">(E75-E$9)/0.001/$C$5</f>
        <v>32.910303830911488</v>
      </c>
      <c r="J75" s="81">
        <f t="shared" ref="J75" si="169">(F75-F$9)/0.001/$C$5</f>
        <v>280.54953764861324</v>
      </c>
      <c r="K75" s="81">
        <f t="shared" ref="K75" si="170">(G75-G$9)/0.001/$C$5</f>
        <v>369.15323645970938</v>
      </c>
      <c r="L75" s="81">
        <f t="shared" ref="L75" si="171">(H75-H$9)/0.001/$C$5</f>
        <v>35.5217965653897</v>
      </c>
      <c r="M75" s="77">
        <f>C75-C74</f>
        <v>73.066666666651145</v>
      </c>
      <c r="N75" s="5">
        <f t="shared" ref="N75" si="172">(E75-E71)/M75</f>
        <v>0.34384352189788325</v>
      </c>
      <c r="O75" s="5">
        <f>(F75-F74)/M75</f>
        <v>0.15979927007301947</v>
      </c>
      <c r="P75" s="28">
        <f t="shared" ref="P75" si="173">(G75-G71)/$M75</f>
        <v>0.55394616788332962</v>
      </c>
      <c r="Q75" s="4">
        <f>(H75-H74)/$M75</f>
        <v>0</v>
      </c>
    </row>
    <row r="76" spans="1:20" x14ac:dyDescent="0.25">
      <c r="A76" s="3">
        <v>43662</v>
      </c>
      <c r="B76" s="2">
        <v>43662.614583333336</v>
      </c>
      <c r="C76" s="6">
        <f t="shared" ref="C76" si="174">(B76-$B$9)*24</f>
        <v>1008.0833333334303</v>
      </c>
      <c r="D76" s="12"/>
      <c r="E76" s="73">
        <v>25.1235</v>
      </c>
      <c r="F76" s="80">
        <v>16847.154999999999</v>
      </c>
      <c r="G76" s="80">
        <v>284.94299999999998</v>
      </c>
      <c r="H76" s="82">
        <v>26.89</v>
      </c>
      <c r="I76" s="73">
        <f t="shared" ref="I76" si="175">(E76-E$9)/0.001/$C$5</f>
        <v>32.910303830911488</v>
      </c>
      <c r="J76" s="81">
        <f t="shared" ref="J76" si="176">(F76-F$9)/0.001/$C$5</f>
        <v>286.49273447820343</v>
      </c>
      <c r="K76" s="81">
        <f t="shared" ref="K76" si="177">(G76-G$9)/0.001/$C$5</f>
        <v>376.11228533685602</v>
      </c>
      <c r="L76" s="81">
        <f t="shared" ref="L76" si="178">(H76-H$9)/0.001/$C$5</f>
        <v>35.5217965653897</v>
      </c>
      <c r="M76" s="77">
        <f>C76-C75</f>
        <v>27.383333333360497</v>
      </c>
      <c r="N76" s="5">
        <f t="shared" ref="N76" si="179">(E76-E72)/M76</f>
        <v>0.91747413268320432</v>
      </c>
      <c r="O76" s="5">
        <f>(F76-F75)/M76</f>
        <v>0.16429701765046867</v>
      </c>
      <c r="P76" s="28">
        <f t="shared" ref="P76" si="180">(G76-G72)/$M76</f>
        <v>1.4586609859997697</v>
      </c>
      <c r="Q76" s="4">
        <f>(H76-H75)/$M76</f>
        <v>0</v>
      </c>
    </row>
    <row r="77" spans="1:20" x14ac:dyDescent="0.25">
      <c r="C77" s="85"/>
      <c r="E77" s="12"/>
      <c r="H77" s="85"/>
      <c r="L77" s="85"/>
      <c r="Q77" s="85"/>
    </row>
    <row r="78" spans="1:20" x14ac:dyDescent="0.25">
      <c r="C78" s="85"/>
      <c r="E78" s="12"/>
      <c r="H78" s="85"/>
      <c r="L78" s="85"/>
      <c r="Q78" s="85"/>
    </row>
    <row r="79" spans="1:20" x14ac:dyDescent="0.25">
      <c r="C79" s="85"/>
      <c r="E79" s="12"/>
      <c r="H79" s="85"/>
      <c r="L79" s="85"/>
      <c r="Q79" s="85"/>
    </row>
    <row r="80" spans="1:20" x14ac:dyDescent="0.25">
      <c r="C80" s="85"/>
      <c r="E80" s="12"/>
      <c r="H80" s="85"/>
      <c r="L80" s="85"/>
      <c r="Q80" s="85"/>
    </row>
    <row r="81" spans="3:12" x14ac:dyDescent="0.25">
      <c r="C81" s="85"/>
      <c r="E81" s="12"/>
      <c r="H81" s="85"/>
      <c r="L81" s="85"/>
    </row>
    <row r="82" spans="3:12" x14ac:dyDescent="0.25">
      <c r="C82" s="85"/>
      <c r="E82" s="12"/>
      <c r="H82" s="85"/>
      <c r="L82" s="85"/>
    </row>
    <row r="83" spans="3:12" x14ac:dyDescent="0.25">
      <c r="C83" s="85"/>
      <c r="E83" s="12"/>
      <c r="H83" s="85"/>
      <c r="L83" s="85"/>
    </row>
    <row r="84" spans="3:12" x14ac:dyDescent="0.25">
      <c r="C84" s="85"/>
      <c r="E84" s="12"/>
      <c r="H84" s="85"/>
      <c r="L84" s="85"/>
    </row>
    <row r="85" spans="3:12" x14ac:dyDescent="0.25">
      <c r="C85" s="85"/>
      <c r="E85" s="12"/>
      <c r="H85" s="85"/>
      <c r="L85" s="85"/>
    </row>
    <row r="86" spans="3:12" x14ac:dyDescent="0.25">
      <c r="C86" s="85"/>
      <c r="E86" s="12"/>
      <c r="H86" s="85"/>
      <c r="L86" s="85"/>
    </row>
  </sheetData>
  <pageMargins left="0.25" right="0.25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04_june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Myers</dc:creator>
  <cp:lastModifiedBy>William Myers</cp:lastModifiedBy>
  <cp:lastPrinted>2019-07-15T11:18:01Z</cp:lastPrinted>
  <dcterms:created xsi:type="dcterms:W3CDTF">2019-06-05T12:30:23Z</dcterms:created>
  <dcterms:modified xsi:type="dcterms:W3CDTF">2019-07-16T14:52:12Z</dcterms:modified>
</cp:coreProperties>
</file>